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thematics\Other\IQ-Academy\2\Lecture 2\"/>
    </mc:Choice>
  </mc:AlternateContent>
  <bookViews>
    <workbookView xWindow="0" yWindow="0" windowWidth="23040" windowHeight="8760" activeTab="2"/>
  </bookViews>
  <sheets>
    <sheet name="Sheet1" sheetId="5" r:id="rId1"/>
    <sheet name="Sheet2" sheetId="6" r:id="rId2"/>
    <sheet name="Sheet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6" l="1"/>
  <c r="F29" i="6"/>
  <c r="F30" i="6"/>
  <c r="F31" i="6"/>
  <c r="F32" i="6"/>
  <c r="F27" i="6"/>
  <c r="E32" i="6"/>
  <c r="E27" i="6"/>
  <c r="E31" i="6"/>
  <c r="E30" i="6"/>
  <c r="E29" i="6"/>
  <c r="E28" i="6"/>
  <c r="D32" i="6"/>
  <c r="O20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21" i="5"/>
  <c r="L16" i="4" l="1"/>
  <c r="L17" i="4" s="1"/>
  <c r="L18" i="4" s="1"/>
  <c r="L19" i="4" s="1"/>
  <c r="L20" i="4" s="1"/>
  <c r="L21" i="4" s="1"/>
  <c r="L15" i="4"/>
  <c r="K22" i="4"/>
  <c r="M19" i="4" s="1"/>
  <c r="I21" i="4"/>
  <c r="E16" i="4"/>
  <c r="H16" i="4" s="1"/>
  <c r="E15" i="4"/>
  <c r="H15" i="4" s="1"/>
  <c r="E17" i="4" l="1"/>
  <c r="H17" i="4" s="1"/>
  <c r="F15" i="4"/>
  <c r="M20" i="4"/>
  <c r="M21" i="4"/>
  <c r="M15" i="4"/>
  <c r="M17" i="4"/>
  <c r="M18" i="4"/>
  <c r="M16" i="4"/>
  <c r="F5" i="4"/>
  <c r="F4" i="4"/>
  <c r="F6" i="4" s="1"/>
  <c r="F8" i="4" s="1"/>
  <c r="F16" i="4" l="1"/>
  <c r="I16" i="4" s="1"/>
  <c r="E18" i="4"/>
  <c r="H18" i="4" s="1"/>
  <c r="J15" i="4"/>
  <c r="I15" i="4"/>
  <c r="M22" i="4"/>
  <c r="J16" i="4" l="1"/>
  <c r="E19" i="4"/>
  <c r="E20" i="4" s="1"/>
  <c r="F17" i="4"/>
  <c r="I17" i="4"/>
  <c r="J17" i="4"/>
  <c r="H19" i="4" l="1"/>
  <c r="F18" i="4"/>
  <c r="I18" i="4" s="1"/>
  <c r="E21" i="4"/>
  <c r="H20" i="4"/>
  <c r="F19" i="4"/>
  <c r="J18" i="4" l="1"/>
  <c r="I19" i="4"/>
  <c r="J19" i="4"/>
  <c r="F20" i="4"/>
  <c r="H21" i="4"/>
  <c r="J21" i="4"/>
  <c r="I20" i="4" l="1"/>
  <c r="J20" i="4"/>
</calcChain>
</file>

<file path=xl/sharedStrings.xml><?xml version="1.0" encoding="utf-8"?>
<sst xmlns="http://schemas.openxmlformats.org/spreadsheetml/2006/main" count="81" uniqueCount="63">
  <si>
    <t>The prices</t>
  </si>
  <si>
    <t>W</t>
  </si>
  <si>
    <t>Class interval</t>
  </si>
  <si>
    <t>Class boundary</t>
  </si>
  <si>
    <t>59-114</t>
  </si>
  <si>
    <t>115-170</t>
  </si>
  <si>
    <t>171-226</t>
  </si>
  <si>
    <t>227-282</t>
  </si>
  <si>
    <t>283-338</t>
  </si>
  <si>
    <t>339-394</t>
  </si>
  <si>
    <t>395-450</t>
  </si>
  <si>
    <t>58.5-114.5</t>
  </si>
  <si>
    <t>114.5-170.5</t>
  </si>
  <si>
    <t>170.5-226.5</t>
  </si>
  <si>
    <t>226.5-282.5</t>
  </si>
  <si>
    <t>282.5-338.5</t>
  </si>
  <si>
    <t>338.5-394.5</t>
  </si>
  <si>
    <t>394.5-450.5</t>
  </si>
  <si>
    <t>Mid point</t>
  </si>
  <si>
    <t>frequency</t>
  </si>
  <si>
    <t>Total</t>
  </si>
  <si>
    <t>Relative frq.</t>
  </si>
  <si>
    <t>Cummulative 
Frequency</t>
  </si>
  <si>
    <t>MAX</t>
  </si>
  <si>
    <t>MIN</t>
  </si>
  <si>
    <t>R</t>
  </si>
  <si>
    <t>K</t>
  </si>
  <si>
    <t xml:space="preserve"> upper  boundary</t>
  </si>
  <si>
    <t>Lower limit</t>
  </si>
  <si>
    <t>Upper limit</t>
  </si>
  <si>
    <t xml:space="preserve"> lower boundary</t>
  </si>
  <si>
    <t>Frequency Histogram</t>
  </si>
  <si>
    <t>Relative Frequency Histogram</t>
  </si>
  <si>
    <t>Polygon</t>
  </si>
  <si>
    <t>Ogive</t>
  </si>
  <si>
    <t>More</t>
  </si>
  <si>
    <t>Frequency</t>
  </si>
  <si>
    <t>bin</t>
  </si>
  <si>
    <t>Data</t>
  </si>
  <si>
    <t>Stem</t>
  </si>
  <si>
    <t>Leaf</t>
  </si>
  <si>
    <t>2 6 9</t>
  </si>
  <si>
    <t>0 1 3 8 9</t>
  </si>
  <si>
    <t>0 4 5 5 8</t>
  </si>
  <si>
    <t xml:space="preserve">4 5 8 </t>
  </si>
  <si>
    <t>3 9</t>
  </si>
  <si>
    <t>Key</t>
  </si>
  <si>
    <t>Type of degree</t>
  </si>
  <si>
    <t>Number (thousands)</t>
  </si>
  <si>
    <t>Associate's</t>
  </si>
  <si>
    <t>Bachelor's</t>
  </si>
  <si>
    <t>Master's</t>
  </si>
  <si>
    <t>First professional</t>
  </si>
  <si>
    <t>Doctoral</t>
  </si>
  <si>
    <t>Relative frequency</t>
  </si>
  <si>
    <t>Angle</t>
  </si>
  <si>
    <t xml:space="preserve">Cause </t>
  </si>
  <si>
    <t>Billions of dollars</t>
  </si>
  <si>
    <t>Employee thef</t>
  </si>
  <si>
    <t>Shoplifting</t>
  </si>
  <si>
    <t>Administrative error</t>
  </si>
  <si>
    <t>Vendor Fraud</t>
  </si>
  <si>
    <t>2 3 4 6 7 7 8 9 9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</si>
</sst>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7" fillId="0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right"/>
    </xf>
    <xf numFmtId="0" fontId="2" fillId="0" borderId="0" xfId="0" applyFont="1"/>
    <xf numFmtId="0" fontId="2" fillId="0" borderId="7" xfId="0" applyFont="1" applyBorder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2" fontId="0" fillId="0" borderId="1" xfId="0" applyNumberFormat="1" applyBorder="1"/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3A-43F1-9EE4-96F109F2AF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3A-43F1-9EE4-96F109F2AF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3A-43F1-9EE4-96F109F2AF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3A-43F1-9EE4-96F109F2AF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3A-43F1-9EE4-96F109F2AF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Sheet2!$C$27:$C$31</c:f>
              <c:strCache>
                <c:ptCount val="5"/>
                <c:pt idx="0">
                  <c:v>Associate's</c:v>
                </c:pt>
                <c:pt idx="1">
                  <c:v>Bachelor's</c:v>
                </c:pt>
                <c:pt idx="2">
                  <c:v>Master's</c:v>
                </c:pt>
                <c:pt idx="3">
                  <c:v>First professional</c:v>
                </c:pt>
                <c:pt idx="4">
                  <c:v>Doctoral</c:v>
                </c:pt>
              </c:strCache>
            </c:strRef>
          </c:cat>
          <c:val>
            <c:numRef>
              <c:f>Sheet2!$F$27:$F$31</c:f>
              <c:numCache>
                <c:formatCode>0.00</c:formatCode>
                <c:ptCount val="5"/>
                <c:pt idx="0">
                  <c:v>24.210176255404058</c:v>
                </c:pt>
                <c:pt idx="1">
                  <c:v>50.714998337213167</c:v>
                </c:pt>
                <c:pt idx="2">
                  <c:v>20.086464915197872</c:v>
                </c:pt>
                <c:pt idx="3">
                  <c:v>2.9930162953109409</c:v>
                </c:pt>
                <c:pt idx="4">
                  <c:v>1.9953441968739609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3-4D53-821F-AEB3598C9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Pareto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Sheet2!$C$60:$C$63</c:f>
              <c:strCache>
                <c:ptCount val="4"/>
                <c:pt idx="0">
                  <c:v>Employee thef</c:v>
                </c:pt>
                <c:pt idx="1">
                  <c:v>Shoplifting</c:v>
                </c:pt>
                <c:pt idx="2">
                  <c:v>Administrative error</c:v>
                </c:pt>
                <c:pt idx="3">
                  <c:v>Vendor Fraud</c:v>
                </c:pt>
              </c:strCache>
            </c:strRef>
          </c:cat>
          <c:val>
            <c:numRef>
              <c:f>Sheet2!$D$60:$D$63</c:f>
              <c:numCache>
                <c:formatCode>General</c:formatCode>
                <c:ptCount val="4"/>
                <c:pt idx="0">
                  <c:v>15.9</c:v>
                </c:pt>
                <c:pt idx="1">
                  <c:v>12.7</c:v>
                </c:pt>
                <c:pt idx="2">
                  <c:v>5.4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9-48A6-89AA-A68B353C7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29448"/>
        <c:axId val="189623544"/>
      </c:barChart>
      <c:catAx>
        <c:axId val="18962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Cause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23544"/>
        <c:crosses val="autoZero"/>
        <c:auto val="1"/>
        <c:lblAlgn val="ctr"/>
        <c:lblOffset val="100"/>
        <c:noMultiLvlLbl val="0"/>
      </c:catAx>
      <c:valAx>
        <c:axId val="18962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Billions of</a:t>
                </a:r>
                <a:r>
                  <a:rPr lang="en-US" b="1" baseline="0"/>
                  <a:t> dollars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2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777294118987676E-2"/>
          <c:y val="0.1955628609258567"/>
          <c:w val="0.7139757132384501"/>
          <c:h val="0.60807949888730906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Sheet3!$E$31:$E$37</c:f>
              <c:strCache>
                <c:ptCount val="7"/>
                <c:pt idx="0">
                  <c:v>58.5-114.5</c:v>
                </c:pt>
                <c:pt idx="1">
                  <c:v>114.5-170.5</c:v>
                </c:pt>
                <c:pt idx="2">
                  <c:v>170.5-226.5</c:v>
                </c:pt>
                <c:pt idx="3">
                  <c:v>226.5-282.5</c:v>
                </c:pt>
                <c:pt idx="4">
                  <c:v>282.5-338.5</c:v>
                </c:pt>
                <c:pt idx="5">
                  <c:v>338.5-394.5</c:v>
                </c:pt>
                <c:pt idx="6">
                  <c:v>394.5-450.5</c:v>
                </c:pt>
              </c:strCache>
            </c:strRef>
          </c:cat>
          <c:val>
            <c:numRef>
              <c:f>Sheet3!$I$29:$I$36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D-4E29-81E4-2A2A4EE22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02101008"/>
        <c:axId val="502102320"/>
      </c:barChart>
      <c:catAx>
        <c:axId val="50210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Price (in dollars)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502102320"/>
        <c:crosses val="autoZero"/>
        <c:auto val="1"/>
        <c:lblAlgn val="ctr"/>
        <c:lblOffset val="100"/>
        <c:noMultiLvlLbl val="0"/>
      </c:catAx>
      <c:valAx>
        <c:axId val="502102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2101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Polygon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Sheet3!$E$61:$E$69</c:f>
              <c:numCache>
                <c:formatCode>General</c:formatCode>
                <c:ptCount val="9"/>
                <c:pt idx="0">
                  <c:v>30.5</c:v>
                </c:pt>
                <c:pt idx="1">
                  <c:v>86.5</c:v>
                </c:pt>
                <c:pt idx="2">
                  <c:v>142.5</c:v>
                </c:pt>
                <c:pt idx="3">
                  <c:v>198.5</c:v>
                </c:pt>
                <c:pt idx="4">
                  <c:v>254.5</c:v>
                </c:pt>
                <c:pt idx="5">
                  <c:v>310.5</c:v>
                </c:pt>
                <c:pt idx="6">
                  <c:v>366.5</c:v>
                </c:pt>
                <c:pt idx="7">
                  <c:v>422.5</c:v>
                </c:pt>
                <c:pt idx="8">
                  <c:v>478.5</c:v>
                </c:pt>
              </c:numCache>
            </c:numRef>
          </c:cat>
          <c:val>
            <c:numRef>
              <c:f>Sheet3!$F$61:$F$69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0-466A-BE45-92A153669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74648"/>
        <c:axId val="628873008"/>
      </c:lineChart>
      <c:catAx>
        <c:axId val="628874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effectLst/>
                  </a:rPr>
                  <a:t>Price (in dollars)</a:t>
                </a:r>
                <a:endParaRPr lang="en-US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873008"/>
        <c:crosses val="autoZero"/>
        <c:auto val="1"/>
        <c:lblAlgn val="ctr"/>
        <c:lblOffset val="100"/>
        <c:noMultiLvlLbl val="0"/>
      </c:catAx>
      <c:valAx>
        <c:axId val="6288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887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Ogive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Sheet3!$E$77:$E$84</c:f>
              <c:numCache>
                <c:formatCode>General</c:formatCode>
                <c:ptCount val="8"/>
                <c:pt idx="0">
                  <c:v>58.5</c:v>
                </c:pt>
                <c:pt idx="1">
                  <c:v>114.5</c:v>
                </c:pt>
                <c:pt idx="2">
                  <c:v>170.5</c:v>
                </c:pt>
                <c:pt idx="3">
                  <c:v>226.5</c:v>
                </c:pt>
                <c:pt idx="4">
                  <c:v>282.5</c:v>
                </c:pt>
                <c:pt idx="5">
                  <c:v>338.5</c:v>
                </c:pt>
                <c:pt idx="6">
                  <c:v>394.5</c:v>
                </c:pt>
                <c:pt idx="7">
                  <c:v>450.5</c:v>
                </c:pt>
              </c:numCache>
            </c:numRef>
          </c:cat>
          <c:val>
            <c:numRef>
              <c:f>Sheet3!$F$77:$F$84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13</c:v>
                </c:pt>
                <c:pt idx="3">
                  <c:v>19</c:v>
                </c:pt>
                <c:pt idx="4">
                  <c:v>24</c:v>
                </c:pt>
                <c:pt idx="5">
                  <c:v>26</c:v>
                </c:pt>
                <c:pt idx="6">
                  <c:v>27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F21-80D9-DB931BF38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4544"/>
        <c:axId val="665444872"/>
      </c:lineChart>
      <c:catAx>
        <c:axId val="665444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Price (in dollars)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44872"/>
        <c:crosses val="autoZero"/>
        <c:auto val="1"/>
        <c:lblAlgn val="ctr"/>
        <c:lblOffset val="100"/>
        <c:noMultiLvlLbl val="0"/>
      </c:catAx>
      <c:valAx>
        <c:axId val="66544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Cummulative</a:t>
                </a:r>
                <a:r>
                  <a:rPr lang="en-US" sz="1400" b="1" baseline="0"/>
                  <a:t> frequency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4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Relative frequency Histogram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Sheet3!$E$47:$E$53</c:f>
              <c:strCache>
                <c:ptCount val="7"/>
                <c:pt idx="0">
                  <c:v>58.5-114.5</c:v>
                </c:pt>
                <c:pt idx="1">
                  <c:v>114.5-170.5</c:v>
                </c:pt>
                <c:pt idx="2">
                  <c:v>170.5-226.5</c:v>
                </c:pt>
                <c:pt idx="3">
                  <c:v>226.5-282.5</c:v>
                </c:pt>
                <c:pt idx="4">
                  <c:v>282.5-338.5</c:v>
                </c:pt>
                <c:pt idx="5">
                  <c:v>338.5-394.5</c:v>
                </c:pt>
                <c:pt idx="6">
                  <c:v>394.5-450.5</c:v>
                </c:pt>
              </c:strCache>
            </c:strRef>
          </c:cat>
          <c:val>
            <c:numRef>
              <c:f>Sheet3!$F$47:$F$53</c:f>
              <c:numCache>
                <c:formatCode>0.000</c:formatCode>
                <c:ptCount val="7"/>
                <c:pt idx="0">
                  <c:v>0.16666666666666666</c:v>
                </c:pt>
                <c:pt idx="1">
                  <c:v>0.26666666666666666</c:v>
                </c:pt>
                <c:pt idx="2">
                  <c:v>0.2</c:v>
                </c:pt>
                <c:pt idx="3">
                  <c:v>0.16666666666666666</c:v>
                </c:pt>
                <c:pt idx="4">
                  <c:v>6.6666666666666666E-2</c:v>
                </c:pt>
                <c:pt idx="5">
                  <c:v>3.3333333333333333E-2</c:v>
                </c:pt>
                <c:pt idx="6" formatCode="General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5-4612-8D8C-6645DCC3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502582512"/>
        <c:axId val="502585136"/>
      </c:barChart>
      <c:catAx>
        <c:axId val="502582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Price (in dollars)</a:t>
                </a:r>
                <a:endParaRPr lang="en-US" sz="12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585136"/>
        <c:crosses val="autoZero"/>
        <c:auto val="1"/>
        <c:lblAlgn val="ctr"/>
        <c:lblOffset val="100"/>
        <c:noMultiLvlLbl val="0"/>
      </c:catAx>
      <c:valAx>
        <c:axId val="50258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Relative frequency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58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chart" Target="../charts/chart1.xml"/><Relationship Id="rId1" Type="http://schemas.openxmlformats.org/officeDocument/2006/relationships/image" Target="../media/image3.JPG"/><Relationship Id="rId5" Type="http://schemas.openxmlformats.org/officeDocument/2006/relationships/image" Target="../media/image2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5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0</xdr:rowOff>
    </xdr:from>
    <xdr:to>
      <xdr:col>9</xdr:col>
      <xdr:colOff>426720</xdr:colOff>
      <xdr:row>17</xdr:row>
      <xdr:rowOff>120924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0"/>
          <a:ext cx="6469380" cy="3229884"/>
        </a:xfrm>
        <a:prstGeom prst="rect">
          <a:avLst/>
        </a:prstGeom>
      </xdr:spPr>
    </xdr:pic>
    <xdr:clientData/>
  </xdr:twoCellAnchor>
  <xdr:twoCellAnchor editAs="oneCell">
    <xdr:from>
      <xdr:col>9</xdr:col>
      <xdr:colOff>617220</xdr:colOff>
      <xdr:row>0</xdr:row>
      <xdr:rowOff>0</xdr:rowOff>
    </xdr:from>
    <xdr:to>
      <xdr:col>16</xdr:col>
      <xdr:colOff>510540</xdr:colOff>
      <xdr:row>24</xdr:row>
      <xdr:rowOff>22860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3720" y="0"/>
          <a:ext cx="4953000" cy="495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456019</xdr:colOff>
      <xdr:row>22</xdr:row>
      <xdr:rowOff>106680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5839" cy="4130040"/>
        </a:xfrm>
        <a:prstGeom prst="rect">
          <a:avLst/>
        </a:prstGeom>
      </xdr:spPr>
    </xdr:pic>
    <xdr:clientData/>
  </xdr:twoCellAnchor>
  <xdr:twoCellAnchor>
    <xdr:from>
      <xdr:col>7</xdr:col>
      <xdr:colOff>91440</xdr:colOff>
      <xdr:row>20</xdr:row>
      <xdr:rowOff>148590</xdr:rowOff>
    </xdr:from>
    <xdr:to>
      <xdr:col>14</xdr:col>
      <xdr:colOff>396240</xdr:colOff>
      <xdr:row>35</xdr:row>
      <xdr:rowOff>11430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586740</xdr:colOff>
      <xdr:row>39</xdr:row>
      <xdr:rowOff>91441</xdr:rowOff>
    </xdr:from>
    <xdr:to>
      <xdr:col>7</xdr:col>
      <xdr:colOff>198120</xdr:colOff>
      <xdr:row>55</xdr:row>
      <xdr:rowOff>16219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7360921"/>
          <a:ext cx="7406640" cy="2850858"/>
        </a:xfrm>
        <a:prstGeom prst="rect">
          <a:avLst/>
        </a:prstGeom>
      </xdr:spPr>
    </xdr:pic>
    <xdr:clientData/>
  </xdr:twoCellAnchor>
  <xdr:twoCellAnchor>
    <xdr:from>
      <xdr:col>5</xdr:col>
      <xdr:colOff>7620</xdr:colOff>
      <xdr:row>55</xdr:row>
      <xdr:rowOff>140970</xdr:rowOff>
    </xdr:from>
    <xdr:to>
      <xdr:col>11</xdr:col>
      <xdr:colOff>525780</xdr:colOff>
      <xdr:row>69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586740</xdr:colOff>
      <xdr:row>0</xdr:row>
      <xdr:rowOff>0</xdr:rowOff>
    </xdr:from>
    <xdr:to>
      <xdr:col>15</xdr:col>
      <xdr:colOff>53340</xdr:colOff>
      <xdr:row>26</xdr:row>
      <xdr:rowOff>152400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0"/>
          <a:ext cx="4953000" cy="495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77544</xdr:colOff>
      <xdr:row>22</xdr:row>
      <xdr:rowOff>158676</xdr:rowOff>
    </xdr:from>
    <xdr:to>
      <xdr:col>13</xdr:col>
      <xdr:colOff>1246094</xdr:colOff>
      <xdr:row>37</xdr:row>
      <xdr:rowOff>35860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8963</xdr:colOff>
      <xdr:row>55</xdr:row>
      <xdr:rowOff>174813</xdr:rowOff>
    </xdr:from>
    <xdr:to>
      <xdr:col>12</xdr:col>
      <xdr:colOff>268940</xdr:colOff>
      <xdr:row>70</xdr:row>
      <xdr:rowOff>8964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1147480</xdr:colOff>
      <xdr:row>72</xdr:row>
      <xdr:rowOff>300318</xdr:rowOff>
    </xdr:from>
    <xdr:to>
      <xdr:col>12</xdr:col>
      <xdr:colOff>215152</xdr:colOff>
      <xdr:row>89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26893</xdr:colOff>
      <xdr:row>40</xdr:row>
      <xdr:rowOff>129987</xdr:rowOff>
    </xdr:from>
    <xdr:to>
      <xdr:col>12</xdr:col>
      <xdr:colOff>1488141</xdr:colOff>
      <xdr:row>54</xdr:row>
      <xdr:rowOff>143435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860610</xdr:colOff>
      <xdr:row>0</xdr:row>
      <xdr:rowOff>0</xdr:rowOff>
    </xdr:from>
    <xdr:to>
      <xdr:col>11</xdr:col>
      <xdr:colOff>1662951</xdr:colOff>
      <xdr:row>12</xdr:row>
      <xdr:rowOff>67235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5528" y="0"/>
          <a:ext cx="2918011" cy="2918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0:O48"/>
  <sheetViews>
    <sheetView workbookViewId="0">
      <selection activeCell="T13" sqref="T13"/>
    </sheetView>
  </sheetViews>
  <sheetFormatPr defaultRowHeight="14.4" x14ac:dyDescent="0.3"/>
  <cols>
    <col min="3" max="3" width="11.44140625" customWidth="1"/>
    <col min="5" max="5" width="11.44140625" customWidth="1"/>
    <col min="6" max="6" width="12.33203125" customWidth="1"/>
    <col min="9" max="9" width="12" customWidth="1"/>
    <col min="10" max="10" width="20.44140625" customWidth="1"/>
  </cols>
  <sheetData>
    <row r="20" spans="3:15" ht="21" x14ac:dyDescent="0.35">
      <c r="C20" s="9" t="s">
        <v>38</v>
      </c>
      <c r="E20" s="9" t="s">
        <v>39</v>
      </c>
      <c r="F20" s="9" t="s">
        <v>40</v>
      </c>
      <c r="I20" s="35" t="s">
        <v>39</v>
      </c>
      <c r="J20" s="34" t="s">
        <v>40</v>
      </c>
      <c r="L20" s="41" t="s">
        <v>46</v>
      </c>
      <c r="M20" s="40">
        <v>2</v>
      </c>
      <c r="N20" s="37">
        <v>8</v>
      </c>
      <c r="O20" s="39">
        <f>28</f>
        <v>28</v>
      </c>
    </row>
    <row r="21" spans="3:15" ht="23.4" x14ac:dyDescent="0.3">
      <c r="C21" s="10">
        <v>28</v>
      </c>
      <c r="E21" s="27">
        <f>_xlfn.FLOOR.MATH(C21:C48/10)</f>
        <v>2</v>
      </c>
      <c r="F21" s="27" t="str">
        <f>RIGHT(C21:C48)</f>
        <v>8</v>
      </c>
      <c r="I21" s="38">
        <v>2</v>
      </c>
      <c r="J21" s="36">
        <v>8</v>
      </c>
    </row>
    <row r="22" spans="3:15" ht="23.4" x14ac:dyDescent="0.3">
      <c r="C22" s="10">
        <v>42</v>
      </c>
      <c r="E22" s="29">
        <f t="shared" ref="E22:E48" si="0">_xlfn.FLOOR.MATH(C22:C49/10)</f>
        <v>4</v>
      </c>
      <c r="F22" s="29" t="str">
        <f t="shared" ref="F22:F48" si="1">RIGHT(C22:C49)</f>
        <v>2</v>
      </c>
      <c r="I22" s="38">
        <v>4</v>
      </c>
      <c r="J22" s="36" t="s">
        <v>41</v>
      </c>
    </row>
    <row r="23" spans="3:15" ht="23.4" x14ac:dyDescent="0.3">
      <c r="C23" s="10">
        <v>46</v>
      </c>
      <c r="E23" s="29">
        <f t="shared" si="0"/>
        <v>4</v>
      </c>
      <c r="F23" s="29" t="str">
        <f t="shared" si="1"/>
        <v>6</v>
      </c>
      <c r="I23" s="38">
        <v>5</v>
      </c>
      <c r="J23" s="36" t="s">
        <v>42</v>
      </c>
    </row>
    <row r="24" spans="3:15" ht="23.4" x14ac:dyDescent="0.3">
      <c r="C24" s="10">
        <v>49</v>
      </c>
      <c r="E24" s="29">
        <f t="shared" si="0"/>
        <v>4</v>
      </c>
      <c r="F24" s="29" t="str">
        <f t="shared" si="1"/>
        <v>9</v>
      </c>
      <c r="I24" s="38">
        <v>6</v>
      </c>
      <c r="J24" s="36" t="s">
        <v>62</v>
      </c>
    </row>
    <row r="25" spans="3:15" ht="23.4" x14ac:dyDescent="0.3">
      <c r="C25" s="10">
        <v>50</v>
      </c>
      <c r="E25" s="30">
        <f t="shared" si="0"/>
        <v>5</v>
      </c>
      <c r="F25" s="30" t="str">
        <f t="shared" si="1"/>
        <v>0</v>
      </c>
      <c r="I25" s="38">
        <v>7</v>
      </c>
      <c r="J25" s="36" t="s">
        <v>43</v>
      </c>
    </row>
    <row r="26" spans="3:15" ht="23.4" x14ac:dyDescent="0.3">
      <c r="C26" s="10">
        <v>51</v>
      </c>
      <c r="E26" s="30">
        <f t="shared" si="0"/>
        <v>5</v>
      </c>
      <c r="F26" s="30" t="str">
        <f t="shared" si="1"/>
        <v>1</v>
      </c>
      <c r="I26" s="38">
        <v>8</v>
      </c>
      <c r="J26" s="36" t="s">
        <v>44</v>
      </c>
    </row>
    <row r="27" spans="3:15" ht="23.4" x14ac:dyDescent="0.3">
      <c r="C27" s="10">
        <v>53</v>
      </c>
      <c r="E27" s="30">
        <f t="shared" si="0"/>
        <v>5</v>
      </c>
      <c r="F27" s="30" t="str">
        <f t="shared" si="1"/>
        <v>3</v>
      </c>
      <c r="I27" s="38">
        <v>9</v>
      </c>
      <c r="J27" s="36" t="s">
        <v>45</v>
      </c>
    </row>
    <row r="28" spans="3:15" ht="23.4" x14ac:dyDescent="0.3">
      <c r="C28" s="10">
        <v>58</v>
      </c>
      <c r="E28" s="30">
        <f t="shared" si="0"/>
        <v>5</v>
      </c>
      <c r="F28" s="30" t="str">
        <f t="shared" si="1"/>
        <v>8</v>
      </c>
    </row>
    <row r="29" spans="3:15" ht="23.4" x14ac:dyDescent="0.3">
      <c r="C29" s="10">
        <v>59</v>
      </c>
      <c r="E29" s="30">
        <f t="shared" si="0"/>
        <v>5</v>
      </c>
      <c r="F29" s="30" t="str">
        <f t="shared" si="1"/>
        <v>9</v>
      </c>
    </row>
    <row r="30" spans="3:15" ht="23.4" x14ac:dyDescent="0.3">
      <c r="C30" s="10">
        <v>62</v>
      </c>
      <c r="E30" s="31">
        <f t="shared" si="0"/>
        <v>6</v>
      </c>
      <c r="F30" s="31" t="str">
        <f t="shared" si="1"/>
        <v>2</v>
      </c>
    </row>
    <row r="31" spans="3:15" ht="23.4" x14ac:dyDescent="0.3">
      <c r="C31" s="10">
        <v>63</v>
      </c>
      <c r="E31" s="31">
        <f t="shared" si="0"/>
        <v>6</v>
      </c>
      <c r="F31" s="31" t="str">
        <f t="shared" si="1"/>
        <v>3</v>
      </c>
    </row>
    <row r="32" spans="3:15" ht="23.4" x14ac:dyDescent="0.3">
      <c r="C32" s="10">
        <v>64</v>
      </c>
      <c r="E32" s="31">
        <f t="shared" si="0"/>
        <v>6</v>
      </c>
      <c r="F32" s="31" t="str">
        <f t="shared" si="1"/>
        <v>4</v>
      </c>
    </row>
    <row r="33" spans="3:6" ht="23.4" x14ac:dyDescent="0.3">
      <c r="C33" s="10">
        <v>66</v>
      </c>
      <c r="E33" s="31">
        <f t="shared" si="0"/>
        <v>6</v>
      </c>
      <c r="F33" s="31" t="str">
        <f t="shared" si="1"/>
        <v>6</v>
      </c>
    </row>
    <row r="34" spans="3:6" ht="23.4" x14ac:dyDescent="0.3">
      <c r="C34" s="10">
        <v>67</v>
      </c>
      <c r="E34" s="31">
        <f t="shared" si="0"/>
        <v>6</v>
      </c>
      <c r="F34" s="31" t="str">
        <f t="shared" si="1"/>
        <v>7</v>
      </c>
    </row>
    <row r="35" spans="3:6" ht="23.4" x14ac:dyDescent="0.3">
      <c r="C35" s="10">
        <v>67</v>
      </c>
      <c r="E35" s="31">
        <f t="shared" si="0"/>
        <v>6</v>
      </c>
      <c r="F35" s="31" t="str">
        <f t="shared" si="1"/>
        <v>7</v>
      </c>
    </row>
    <row r="36" spans="3:6" ht="23.4" x14ac:dyDescent="0.3">
      <c r="C36" s="10">
        <v>68</v>
      </c>
      <c r="E36" s="31">
        <f t="shared" si="0"/>
        <v>6</v>
      </c>
      <c r="F36" s="31" t="str">
        <f t="shared" si="1"/>
        <v>8</v>
      </c>
    </row>
    <row r="37" spans="3:6" ht="23.4" x14ac:dyDescent="0.3">
      <c r="C37" s="10">
        <v>69</v>
      </c>
      <c r="E37" s="31">
        <f t="shared" si="0"/>
        <v>6</v>
      </c>
      <c r="F37" s="31" t="str">
        <f t="shared" si="1"/>
        <v>9</v>
      </c>
    </row>
    <row r="38" spans="3:6" ht="23.4" x14ac:dyDescent="0.3">
      <c r="C38" s="10">
        <v>69</v>
      </c>
      <c r="E38" s="31">
        <f t="shared" si="0"/>
        <v>6</v>
      </c>
      <c r="F38" s="31" t="str">
        <f t="shared" si="1"/>
        <v>9</v>
      </c>
    </row>
    <row r="39" spans="3:6" ht="23.4" x14ac:dyDescent="0.3">
      <c r="C39" s="10">
        <v>70</v>
      </c>
      <c r="E39" s="32">
        <f t="shared" si="0"/>
        <v>7</v>
      </c>
      <c r="F39" s="32" t="str">
        <f t="shared" si="1"/>
        <v>0</v>
      </c>
    </row>
    <row r="40" spans="3:6" ht="23.4" x14ac:dyDescent="0.3">
      <c r="C40" s="10">
        <v>74</v>
      </c>
      <c r="E40" s="32">
        <f t="shared" si="0"/>
        <v>7</v>
      </c>
      <c r="F40" s="32" t="str">
        <f t="shared" si="1"/>
        <v>4</v>
      </c>
    </row>
    <row r="41" spans="3:6" ht="23.4" x14ac:dyDescent="0.3">
      <c r="C41" s="10">
        <v>75</v>
      </c>
      <c r="E41" s="32">
        <f t="shared" si="0"/>
        <v>7</v>
      </c>
      <c r="F41" s="32" t="str">
        <f t="shared" si="1"/>
        <v>5</v>
      </c>
    </row>
    <row r="42" spans="3:6" ht="23.4" x14ac:dyDescent="0.3">
      <c r="C42" s="10">
        <v>75</v>
      </c>
      <c r="E42" s="32">
        <f t="shared" si="0"/>
        <v>7</v>
      </c>
      <c r="F42" s="32" t="str">
        <f t="shared" si="1"/>
        <v>5</v>
      </c>
    </row>
    <row r="43" spans="3:6" ht="23.4" x14ac:dyDescent="0.3">
      <c r="C43" s="10">
        <v>78</v>
      </c>
      <c r="E43" s="32">
        <f t="shared" si="0"/>
        <v>7</v>
      </c>
      <c r="F43" s="32" t="str">
        <f t="shared" si="1"/>
        <v>8</v>
      </c>
    </row>
    <row r="44" spans="3:6" ht="23.4" x14ac:dyDescent="0.3">
      <c r="C44" s="10">
        <v>84</v>
      </c>
      <c r="E44" s="28">
        <f t="shared" si="0"/>
        <v>8</v>
      </c>
      <c r="F44" s="28" t="str">
        <f t="shared" si="1"/>
        <v>4</v>
      </c>
    </row>
    <row r="45" spans="3:6" ht="23.4" x14ac:dyDescent="0.3">
      <c r="C45" s="10">
        <v>85</v>
      </c>
      <c r="E45" s="28">
        <f t="shared" si="0"/>
        <v>8</v>
      </c>
      <c r="F45" s="28" t="str">
        <f t="shared" si="1"/>
        <v>5</v>
      </c>
    </row>
    <row r="46" spans="3:6" ht="23.4" x14ac:dyDescent="0.3">
      <c r="C46" s="10">
        <v>88</v>
      </c>
      <c r="E46" s="28">
        <f t="shared" si="0"/>
        <v>8</v>
      </c>
      <c r="F46" s="28" t="str">
        <f t="shared" si="1"/>
        <v>8</v>
      </c>
    </row>
    <row r="47" spans="3:6" ht="23.4" x14ac:dyDescent="0.3">
      <c r="C47" s="10">
        <v>93</v>
      </c>
      <c r="E47" s="33">
        <f t="shared" si="0"/>
        <v>9</v>
      </c>
      <c r="F47" s="33" t="str">
        <f t="shared" si="1"/>
        <v>3</v>
      </c>
    </row>
    <row r="48" spans="3:6" ht="23.4" x14ac:dyDescent="0.3">
      <c r="C48" s="10">
        <v>99</v>
      </c>
      <c r="E48" s="33">
        <f t="shared" si="0"/>
        <v>9</v>
      </c>
      <c r="F48" s="33" t="str">
        <f t="shared" si="1"/>
        <v>9</v>
      </c>
    </row>
  </sheetData>
  <sortState ref="C21:C48">
    <sortCondition ref="C2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6:F63"/>
  <sheetViews>
    <sheetView workbookViewId="0">
      <selection activeCell="G14" sqref="G14"/>
    </sheetView>
  </sheetViews>
  <sheetFormatPr defaultRowHeight="14.4" x14ac:dyDescent="0.3"/>
  <cols>
    <col min="3" max="3" width="26" customWidth="1"/>
    <col min="4" max="4" width="24.109375" customWidth="1"/>
    <col min="5" max="5" width="22.21875" customWidth="1"/>
    <col min="6" max="6" width="14.6640625" bestFit="1" customWidth="1"/>
  </cols>
  <sheetData>
    <row r="26" spans="3:6" ht="18" x14ac:dyDescent="0.35">
      <c r="C26" s="42" t="s">
        <v>47</v>
      </c>
      <c r="D26" s="42" t="s">
        <v>48</v>
      </c>
      <c r="E26" s="42" t="s">
        <v>54</v>
      </c>
      <c r="F26" s="42" t="s">
        <v>55</v>
      </c>
    </row>
    <row r="27" spans="3:6" ht="15.6" x14ac:dyDescent="0.3">
      <c r="C27" s="45" t="s">
        <v>49</v>
      </c>
      <c r="D27" s="14">
        <v>728</v>
      </c>
      <c r="E27" s="47">
        <f>D27/D32</f>
        <v>0.24210176255404056</v>
      </c>
      <c r="F27" s="47">
        <f>E27*100</f>
        <v>24.210176255404058</v>
      </c>
    </row>
    <row r="28" spans="3:6" ht="15.6" x14ac:dyDescent="0.3">
      <c r="C28" s="45" t="s">
        <v>50</v>
      </c>
      <c r="D28" s="14">
        <v>1525</v>
      </c>
      <c r="E28" s="47">
        <f>D28/D32</f>
        <v>0.50714998337213169</v>
      </c>
      <c r="F28" s="47">
        <f t="shared" ref="F28:F32" si="0">E28*100</f>
        <v>50.714998337213167</v>
      </c>
    </row>
    <row r="29" spans="3:6" ht="15.6" x14ac:dyDescent="0.3">
      <c r="C29" s="45" t="s">
        <v>51</v>
      </c>
      <c r="D29" s="14">
        <v>604</v>
      </c>
      <c r="E29" s="47">
        <f>D29/D32</f>
        <v>0.20086464915197871</v>
      </c>
      <c r="F29" s="47">
        <f t="shared" si="0"/>
        <v>20.086464915197872</v>
      </c>
    </row>
    <row r="30" spans="3:6" ht="15.6" x14ac:dyDescent="0.3">
      <c r="C30" s="45" t="s">
        <v>52</v>
      </c>
      <c r="D30" s="14">
        <v>90</v>
      </c>
      <c r="E30" s="47">
        <f>D30/D32</f>
        <v>2.9930162953109411E-2</v>
      </c>
      <c r="F30" s="47">
        <f t="shared" si="0"/>
        <v>2.9930162953109409</v>
      </c>
    </row>
    <row r="31" spans="3:6" ht="15.6" x14ac:dyDescent="0.3">
      <c r="C31" s="45" t="s">
        <v>53</v>
      </c>
      <c r="D31" s="14">
        <v>60</v>
      </c>
      <c r="E31" s="47">
        <f>D31/D32</f>
        <v>1.9953441968739608E-2</v>
      </c>
      <c r="F31" s="47">
        <f t="shared" si="0"/>
        <v>1.9953441968739609</v>
      </c>
    </row>
    <row r="32" spans="3:6" ht="15.6" x14ac:dyDescent="0.3">
      <c r="C32" s="46" t="s">
        <v>20</v>
      </c>
      <c r="D32" s="44">
        <f>SUM(D27:D31)</f>
        <v>3007</v>
      </c>
      <c r="E32" s="43">
        <f>SUM(E27:E31)</f>
        <v>1.0000000000000002</v>
      </c>
      <c r="F32" s="43">
        <f t="shared" si="0"/>
        <v>100.00000000000003</v>
      </c>
    </row>
    <row r="59" spans="3:4" ht="18" x14ac:dyDescent="0.35">
      <c r="C59" s="50" t="s">
        <v>56</v>
      </c>
      <c r="D59" s="50" t="s">
        <v>57</v>
      </c>
    </row>
    <row r="60" spans="3:4" ht="18" x14ac:dyDescent="0.35">
      <c r="C60" s="49" t="s">
        <v>58</v>
      </c>
      <c r="D60" s="49">
        <v>15.9</v>
      </c>
    </row>
    <row r="61" spans="3:4" ht="18" x14ac:dyDescent="0.35">
      <c r="C61" s="49" t="s">
        <v>59</v>
      </c>
      <c r="D61" s="49">
        <v>12.7</v>
      </c>
    </row>
    <row r="62" spans="3:4" ht="18" x14ac:dyDescent="0.35">
      <c r="C62" s="49" t="s">
        <v>60</v>
      </c>
      <c r="D62" s="49">
        <v>5.4</v>
      </c>
    </row>
    <row r="63" spans="3:4" ht="18" x14ac:dyDescent="0.35">
      <c r="C63" s="49" t="s">
        <v>61</v>
      </c>
      <c r="D63" s="49">
        <v>1.4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84"/>
  <sheetViews>
    <sheetView tabSelected="1" topLeftCell="B1" zoomScale="85" zoomScaleNormal="85" workbookViewId="0">
      <selection activeCell="N15" sqref="N15"/>
    </sheetView>
  </sheetViews>
  <sheetFormatPr defaultRowHeight="14.4" x14ac:dyDescent="0.3"/>
  <cols>
    <col min="3" max="3" width="17" customWidth="1"/>
    <col min="5" max="5" width="23.44140625" customWidth="1"/>
    <col min="6" max="6" width="31.6640625" customWidth="1"/>
    <col min="7" max="7" width="17.77734375" customWidth="1"/>
    <col min="8" max="8" width="17" customWidth="1"/>
    <col min="9" max="9" width="18.6640625" customWidth="1"/>
    <col min="10" max="10" width="15.33203125" customWidth="1"/>
    <col min="11" max="11" width="15.5546875" customWidth="1"/>
    <col min="12" max="12" width="26.88671875" customWidth="1"/>
    <col min="13" max="13" width="24.6640625" customWidth="1"/>
    <col min="14" max="14" width="18.5546875" customWidth="1"/>
    <col min="15" max="15" width="17" customWidth="1"/>
    <col min="16" max="16" width="14.44140625" customWidth="1"/>
    <col min="17" max="17" width="24.21875" customWidth="1"/>
    <col min="18" max="18" width="16.109375" customWidth="1"/>
  </cols>
  <sheetData>
    <row r="2" spans="3:13" ht="21" x14ac:dyDescent="0.3">
      <c r="C2" s="19" t="s">
        <v>0</v>
      </c>
    </row>
    <row r="3" spans="3:13" ht="15.6" x14ac:dyDescent="0.3">
      <c r="C3" s="8">
        <v>250</v>
      </c>
    </row>
    <row r="4" spans="3:13" ht="21" x14ac:dyDescent="0.3">
      <c r="C4" s="8">
        <v>150</v>
      </c>
      <c r="E4" s="19" t="s">
        <v>23</v>
      </c>
      <c r="F4" s="10">
        <f>MAX(C3:C32)</f>
        <v>450</v>
      </c>
    </row>
    <row r="5" spans="3:13" ht="21" x14ac:dyDescent="0.3">
      <c r="C5" s="8">
        <v>250</v>
      </c>
      <c r="E5" s="19" t="s">
        <v>24</v>
      </c>
      <c r="F5" s="10">
        <f>MIN(C3:C32)</f>
        <v>59</v>
      </c>
    </row>
    <row r="6" spans="3:13" ht="21" x14ac:dyDescent="0.3">
      <c r="C6" s="8">
        <v>325</v>
      </c>
      <c r="E6" s="19" t="s">
        <v>25</v>
      </c>
      <c r="F6" s="10">
        <f>F4-F5</f>
        <v>391</v>
      </c>
    </row>
    <row r="7" spans="3:13" ht="21" x14ac:dyDescent="0.3">
      <c r="C7" s="8">
        <v>70</v>
      </c>
      <c r="E7" s="19" t="s">
        <v>26</v>
      </c>
      <c r="F7" s="10">
        <v>7</v>
      </c>
    </row>
    <row r="8" spans="3:13" ht="21" x14ac:dyDescent="0.3">
      <c r="C8" s="8">
        <v>350</v>
      </c>
      <c r="E8" s="19" t="s">
        <v>1</v>
      </c>
      <c r="F8" s="52">
        <f>F6/F7</f>
        <v>55.857142857142854</v>
      </c>
    </row>
    <row r="9" spans="3:13" ht="21" x14ac:dyDescent="0.4">
      <c r="C9" s="8">
        <v>200</v>
      </c>
      <c r="E9" s="19" t="s">
        <v>1</v>
      </c>
      <c r="F9" s="11">
        <v>56</v>
      </c>
    </row>
    <row r="10" spans="3:13" ht="15.6" x14ac:dyDescent="0.3">
      <c r="C10" s="8">
        <v>400</v>
      </c>
      <c r="E10" s="1"/>
    </row>
    <row r="11" spans="3:13" ht="15.6" x14ac:dyDescent="0.3">
      <c r="C11" s="8">
        <v>130</v>
      </c>
      <c r="E11" s="1"/>
    </row>
    <row r="12" spans="3:13" ht="15.6" x14ac:dyDescent="0.3">
      <c r="C12" s="8">
        <v>90</v>
      </c>
      <c r="E12" s="1"/>
    </row>
    <row r="13" spans="3:13" ht="15.6" x14ac:dyDescent="0.3">
      <c r="C13" s="8">
        <v>130</v>
      </c>
      <c r="E13" s="1"/>
    </row>
    <row r="14" spans="3:13" ht="31.8" customHeight="1" x14ac:dyDescent="0.3">
      <c r="C14" s="8">
        <v>300</v>
      </c>
      <c r="E14" s="12" t="s">
        <v>28</v>
      </c>
      <c r="F14" s="12" t="s">
        <v>29</v>
      </c>
      <c r="G14" s="12" t="s">
        <v>2</v>
      </c>
      <c r="H14" s="13" t="s">
        <v>30</v>
      </c>
      <c r="I14" s="13" t="s">
        <v>27</v>
      </c>
      <c r="J14" s="12" t="s">
        <v>18</v>
      </c>
      <c r="K14" s="12" t="s">
        <v>19</v>
      </c>
      <c r="L14" s="12" t="s">
        <v>22</v>
      </c>
      <c r="M14" s="12" t="s">
        <v>21</v>
      </c>
    </row>
    <row r="15" spans="3:13" ht="15.6" x14ac:dyDescent="0.3">
      <c r="C15" s="8">
        <v>450</v>
      </c>
      <c r="E15" s="14">
        <f>59</f>
        <v>59</v>
      </c>
      <c r="F15" s="14">
        <f>E16-1</f>
        <v>114</v>
      </c>
      <c r="G15" s="14" t="s">
        <v>4</v>
      </c>
      <c r="H15" s="14">
        <f>E15-0.5</f>
        <v>58.5</v>
      </c>
      <c r="I15" s="14">
        <f>F15+0.5</f>
        <v>114.5</v>
      </c>
      <c r="J15" s="14">
        <f>(E15+F15)/2</f>
        <v>86.5</v>
      </c>
      <c r="K15" s="14">
        <v>5</v>
      </c>
      <c r="L15" s="14">
        <f>K15</f>
        <v>5</v>
      </c>
      <c r="M15" s="48">
        <f>K15/K22</f>
        <v>0.16666666666666666</v>
      </c>
    </row>
    <row r="16" spans="3:13" ht="15.6" x14ac:dyDescent="0.3">
      <c r="C16" s="8">
        <v>160</v>
      </c>
      <c r="E16" s="14">
        <f>E15+56</f>
        <v>115</v>
      </c>
      <c r="F16" s="14">
        <f t="shared" ref="F16:F20" si="0">E17-1</f>
        <v>170</v>
      </c>
      <c r="G16" s="14" t="s">
        <v>5</v>
      </c>
      <c r="H16" s="14">
        <f>E16-0.5</f>
        <v>114.5</v>
      </c>
      <c r="I16" s="14">
        <f t="shared" ref="I16:I21" si="1">F16+0.5</f>
        <v>170.5</v>
      </c>
      <c r="J16" s="14">
        <f>(E16+F16)/2</f>
        <v>142.5</v>
      </c>
      <c r="K16" s="14">
        <v>8</v>
      </c>
      <c r="L16" s="14">
        <f>K15+K16</f>
        <v>13</v>
      </c>
      <c r="M16" s="48">
        <f>K16/K22</f>
        <v>0.26666666666666666</v>
      </c>
    </row>
    <row r="17" spans="3:17" ht="15.6" x14ac:dyDescent="0.3">
      <c r="C17" s="8">
        <v>200</v>
      </c>
      <c r="E17" s="14">
        <f t="shared" ref="E17:E21" si="2">E16+56</f>
        <v>171</v>
      </c>
      <c r="F17" s="14">
        <f t="shared" si="0"/>
        <v>226</v>
      </c>
      <c r="G17" s="14" t="s">
        <v>6</v>
      </c>
      <c r="H17" s="14">
        <f t="shared" ref="H17:H21" si="3">E17-0.5</f>
        <v>170.5</v>
      </c>
      <c r="I17" s="14">
        <f t="shared" si="1"/>
        <v>226.5</v>
      </c>
      <c r="J17" s="14">
        <f>(E17+F17)/2</f>
        <v>198.5</v>
      </c>
      <c r="K17" s="14">
        <v>6</v>
      </c>
      <c r="L17" s="14">
        <f>L16+K17</f>
        <v>19</v>
      </c>
      <c r="M17" s="48">
        <f>K17/K22</f>
        <v>0.2</v>
      </c>
    </row>
    <row r="18" spans="3:17" ht="15.6" x14ac:dyDescent="0.3">
      <c r="C18" s="8">
        <v>59</v>
      </c>
      <c r="E18" s="14">
        <f t="shared" si="2"/>
        <v>227</v>
      </c>
      <c r="F18" s="14">
        <f t="shared" si="0"/>
        <v>282</v>
      </c>
      <c r="G18" s="14" t="s">
        <v>7</v>
      </c>
      <c r="H18" s="14">
        <f t="shared" si="3"/>
        <v>226.5</v>
      </c>
      <c r="I18" s="14">
        <f t="shared" si="1"/>
        <v>282.5</v>
      </c>
      <c r="J18" s="14">
        <f>(E18+F18)/2</f>
        <v>254.5</v>
      </c>
      <c r="K18" s="14">
        <v>5</v>
      </c>
      <c r="L18" s="14">
        <f>L17+K18</f>
        <v>24</v>
      </c>
      <c r="M18" s="48">
        <f>K18/K22</f>
        <v>0.16666666666666666</v>
      </c>
    </row>
    <row r="19" spans="3:17" ht="15.6" x14ac:dyDescent="0.3">
      <c r="C19" s="8">
        <v>130</v>
      </c>
      <c r="E19" s="14">
        <f t="shared" si="2"/>
        <v>283</v>
      </c>
      <c r="F19" s="14">
        <f t="shared" si="0"/>
        <v>338</v>
      </c>
      <c r="G19" s="14" t="s">
        <v>8</v>
      </c>
      <c r="H19" s="14">
        <f t="shared" si="3"/>
        <v>282.5</v>
      </c>
      <c r="I19" s="14">
        <f t="shared" si="1"/>
        <v>338.5</v>
      </c>
      <c r="J19" s="14">
        <f>(E19+F19)/2</f>
        <v>310.5</v>
      </c>
      <c r="K19" s="14">
        <v>2</v>
      </c>
      <c r="L19" s="14">
        <f>L18+K19</f>
        <v>26</v>
      </c>
      <c r="M19" s="48">
        <f>K19/K22</f>
        <v>6.6666666666666666E-2</v>
      </c>
    </row>
    <row r="20" spans="3:17" ht="15.6" x14ac:dyDescent="0.3">
      <c r="C20" s="8">
        <v>150</v>
      </c>
      <c r="E20" s="14">
        <f t="shared" si="2"/>
        <v>339</v>
      </c>
      <c r="F20" s="14">
        <f t="shared" si="0"/>
        <v>394</v>
      </c>
      <c r="G20" s="14" t="s">
        <v>9</v>
      </c>
      <c r="H20" s="14">
        <f t="shared" si="3"/>
        <v>338.5</v>
      </c>
      <c r="I20" s="14">
        <f t="shared" si="1"/>
        <v>394.5</v>
      </c>
      <c r="J20" s="14">
        <f>(E20+F20)/2</f>
        <v>366.5</v>
      </c>
      <c r="K20" s="14">
        <v>1</v>
      </c>
      <c r="L20" s="14">
        <f>L19+K20</f>
        <v>27</v>
      </c>
      <c r="M20" s="48">
        <f>K20/K22</f>
        <v>3.3333333333333333E-2</v>
      </c>
      <c r="Q20" s="1"/>
    </row>
    <row r="21" spans="3:17" ht="15.6" x14ac:dyDescent="0.3">
      <c r="C21" s="8">
        <v>270</v>
      </c>
      <c r="E21" s="14">
        <f t="shared" si="2"/>
        <v>395</v>
      </c>
      <c r="F21" s="14">
        <v>450</v>
      </c>
      <c r="G21" s="14" t="s">
        <v>10</v>
      </c>
      <c r="H21" s="14">
        <f t="shared" si="3"/>
        <v>394.5</v>
      </c>
      <c r="I21" s="14">
        <f t="shared" si="1"/>
        <v>450.5</v>
      </c>
      <c r="J21" s="14">
        <f>(E21+F21)/2</f>
        <v>422.5</v>
      </c>
      <c r="K21" s="14">
        <v>3</v>
      </c>
      <c r="L21" s="14">
        <f>L20+K21</f>
        <v>30</v>
      </c>
      <c r="M21" s="48">
        <f>K21/K22</f>
        <v>0.1</v>
      </c>
      <c r="Q21" s="2"/>
    </row>
    <row r="22" spans="3:17" ht="18" x14ac:dyDescent="0.3">
      <c r="C22" s="8">
        <v>275</v>
      </c>
      <c r="J22" s="15" t="s">
        <v>20</v>
      </c>
      <c r="K22" s="16">
        <f>SUM(K15:K21)</f>
        <v>30</v>
      </c>
      <c r="L22" s="18"/>
      <c r="M22" s="14">
        <f>SUM(M15:M21)</f>
        <v>0.99999999999999989</v>
      </c>
      <c r="Q22" s="2"/>
    </row>
    <row r="23" spans="3:17" ht="15.6" x14ac:dyDescent="0.3">
      <c r="C23" s="8">
        <v>150</v>
      </c>
      <c r="E23" s="1"/>
      <c r="Q23" s="2"/>
    </row>
    <row r="24" spans="3:17" ht="15.6" x14ac:dyDescent="0.3">
      <c r="C24" s="8">
        <v>170</v>
      </c>
      <c r="E24" s="1"/>
      <c r="O24" s="17"/>
      <c r="P24" s="17"/>
      <c r="Q24" s="2"/>
    </row>
    <row r="25" spans="3:17" ht="15.6" x14ac:dyDescent="0.3">
      <c r="C25" s="8">
        <v>180</v>
      </c>
      <c r="E25" s="1"/>
      <c r="J25" s="2"/>
      <c r="K25" s="5"/>
      <c r="L25" s="5"/>
      <c r="M25" s="1"/>
      <c r="N25" s="1"/>
      <c r="O25" s="5"/>
      <c r="Q25" s="2"/>
    </row>
    <row r="26" spans="3:17" ht="15.6" x14ac:dyDescent="0.3">
      <c r="C26" s="8">
        <v>95</v>
      </c>
      <c r="E26" s="1"/>
      <c r="J26" s="2"/>
      <c r="K26" s="5"/>
      <c r="L26" s="5"/>
      <c r="M26" s="1"/>
      <c r="N26" s="1"/>
      <c r="O26" s="5"/>
      <c r="Q26" s="2"/>
    </row>
    <row r="27" spans="3:17" ht="26.4" thickBot="1" x14ac:dyDescent="0.55000000000000004">
      <c r="C27" s="8">
        <v>250</v>
      </c>
      <c r="E27" s="51" t="s">
        <v>31</v>
      </c>
      <c r="F27" s="51"/>
      <c r="J27" s="2"/>
      <c r="K27" s="5"/>
      <c r="L27" s="5"/>
      <c r="M27" s="1"/>
      <c r="N27" s="1"/>
      <c r="O27" s="5"/>
      <c r="Q27" s="2"/>
    </row>
    <row r="28" spans="3:17" ht="15.6" x14ac:dyDescent="0.3">
      <c r="C28" s="8">
        <v>200</v>
      </c>
      <c r="E28" s="1"/>
      <c r="H28" s="25" t="s">
        <v>37</v>
      </c>
      <c r="I28" s="25" t="s">
        <v>36</v>
      </c>
      <c r="J28" s="2"/>
      <c r="K28" s="5"/>
      <c r="L28" s="5"/>
      <c r="M28" s="1"/>
      <c r="N28" s="1"/>
      <c r="O28" s="5"/>
      <c r="P28" s="2"/>
      <c r="Q28" s="2"/>
    </row>
    <row r="29" spans="3:17" ht="15.6" x14ac:dyDescent="0.3">
      <c r="C29" s="8">
        <v>400</v>
      </c>
      <c r="E29" s="1"/>
      <c r="H29" s="22">
        <v>114</v>
      </c>
      <c r="I29" s="23">
        <v>5</v>
      </c>
      <c r="K29" s="1"/>
      <c r="L29" s="1"/>
      <c r="M29" s="1"/>
      <c r="N29" s="1"/>
      <c r="O29" s="1"/>
    </row>
    <row r="30" spans="3:17" ht="15.6" x14ac:dyDescent="0.3">
      <c r="C30" s="8">
        <v>200</v>
      </c>
      <c r="E30" s="12" t="s">
        <v>3</v>
      </c>
      <c r="F30" s="12" t="s">
        <v>19</v>
      </c>
      <c r="H30" s="22">
        <v>170</v>
      </c>
      <c r="I30" s="23">
        <v>8</v>
      </c>
      <c r="K30" s="1"/>
      <c r="L30" s="1"/>
      <c r="M30" s="1"/>
      <c r="N30" s="1"/>
      <c r="O30" s="1"/>
    </row>
    <row r="31" spans="3:17" ht="15.6" x14ac:dyDescent="0.3">
      <c r="C31" s="8">
        <v>100</v>
      </c>
      <c r="E31" s="14" t="s">
        <v>11</v>
      </c>
      <c r="F31" s="14">
        <v>5</v>
      </c>
      <c r="H31" s="22">
        <v>226</v>
      </c>
      <c r="I31" s="23">
        <v>6</v>
      </c>
      <c r="K31" s="1"/>
      <c r="L31" s="1"/>
      <c r="M31" s="1"/>
      <c r="N31" s="1"/>
      <c r="O31" s="1"/>
    </row>
    <row r="32" spans="3:17" ht="15.6" x14ac:dyDescent="0.3">
      <c r="C32" s="8">
        <v>220</v>
      </c>
      <c r="E32" s="14" t="s">
        <v>12</v>
      </c>
      <c r="F32" s="14">
        <v>8</v>
      </c>
      <c r="H32" s="22">
        <v>282</v>
      </c>
      <c r="I32" s="23">
        <v>5</v>
      </c>
      <c r="K32" s="1"/>
      <c r="L32" s="1"/>
      <c r="M32" s="1"/>
      <c r="N32" s="1"/>
      <c r="O32" s="1"/>
    </row>
    <row r="33" spans="5:15" ht="15.6" x14ac:dyDescent="0.3">
      <c r="E33" s="14" t="s">
        <v>13</v>
      </c>
      <c r="F33" s="14">
        <v>6</v>
      </c>
      <c r="H33" s="22">
        <v>338</v>
      </c>
      <c r="I33" s="23">
        <v>2</v>
      </c>
      <c r="K33" s="1"/>
      <c r="L33" s="1"/>
      <c r="M33" s="1"/>
      <c r="N33" s="1"/>
      <c r="O33" s="1"/>
    </row>
    <row r="34" spans="5:15" ht="15.6" x14ac:dyDescent="0.3">
      <c r="E34" s="14" t="s">
        <v>14</v>
      </c>
      <c r="F34" s="14">
        <v>5</v>
      </c>
      <c r="H34" s="22">
        <v>394</v>
      </c>
      <c r="I34" s="23">
        <v>1</v>
      </c>
      <c r="K34" s="6"/>
      <c r="L34" s="1"/>
      <c r="M34" s="1"/>
      <c r="N34" s="1"/>
      <c r="O34" s="1"/>
    </row>
    <row r="35" spans="5:15" ht="15.6" x14ac:dyDescent="0.3">
      <c r="E35" s="14" t="s">
        <v>15</v>
      </c>
      <c r="F35" s="14">
        <v>2</v>
      </c>
      <c r="H35" s="22">
        <v>450</v>
      </c>
      <c r="I35" s="23">
        <v>3</v>
      </c>
      <c r="K35" s="5"/>
      <c r="L35" s="5"/>
      <c r="M35" s="1"/>
      <c r="N35" s="1"/>
      <c r="O35" s="1"/>
    </row>
    <row r="36" spans="5:15" ht="16.2" thickBot="1" x14ac:dyDescent="0.35">
      <c r="E36" s="14" t="s">
        <v>16</v>
      </c>
      <c r="F36" s="14">
        <v>1</v>
      </c>
      <c r="H36" s="24" t="s">
        <v>35</v>
      </c>
      <c r="I36" s="24">
        <v>0</v>
      </c>
      <c r="K36" s="5"/>
      <c r="L36" s="5"/>
      <c r="M36" s="1"/>
      <c r="N36" s="1"/>
      <c r="O36" s="1"/>
    </row>
    <row r="37" spans="5:15" ht="15.6" x14ac:dyDescent="0.3">
      <c r="E37" s="14" t="s">
        <v>17</v>
      </c>
      <c r="F37" s="14">
        <v>3</v>
      </c>
      <c r="K37" s="5"/>
      <c r="L37" s="5"/>
      <c r="M37" s="1"/>
      <c r="N37" s="1"/>
      <c r="O37" s="1"/>
    </row>
    <row r="38" spans="5:15" x14ac:dyDescent="0.3">
      <c r="K38" s="5"/>
      <c r="L38" s="5"/>
      <c r="M38" s="1"/>
      <c r="N38" s="1"/>
      <c r="O38" s="1"/>
    </row>
    <row r="39" spans="5:15" x14ac:dyDescent="0.3">
      <c r="K39" s="5"/>
      <c r="L39" s="5"/>
      <c r="M39" s="1"/>
      <c r="N39" s="1"/>
      <c r="O39" s="1"/>
    </row>
    <row r="40" spans="5:15" x14ac:dyDescent="0.3">
      <c r="K40" s="5"/>
      <c r="L40" s="5"/>
      <c r="M40" s="1"/>
      <c r="N40" s="1"/>
      <c r="O40" s="1"/>
    </row>
    <row r="41" spans="5:15" x14ac:dyDescent="0.3">
      <c r="K41" s="5"/>
      <c r="L41" s="5"/>
      <c r="M41" s="1"/>
      <c r="N41" s="1"/>
      <c r="O41" s="1"/>
    </row>
    <row r="42" spans="5:15" x14ac:dyDescent="0.3">
      <c r="K42" s="1"/>
      <c r="L42" s="5"/>
      <c r="M42" s="1"/>
      <c r="N42" s="1"/>
      <c r="O42" s="1"/>
    </row>
    <row r="43" spans="5:15" ht="25.8" x14ac:dyDescent="0.5">
      <c r="E43" s="51" t="s">
        <v>32</v>
      </c>
      <c r="F43" s="51"/>
      <c r="G43" s="51"/>
      <c r="K43" s="1"/>
      <c r="L43" s="1"/>
      <c r="M43" s="1"/>
      <c r="N43" s="1"/>
      <c r="O43" s="1"/>
    </row>
    <row r="46" spans="5:15" ht="15.6" x14ac:dyDescent="0.3">
      <c r="E46" s="12" t="s">
        <v>3</v>
      </c>
      <c r="F46" s="12" t="s">
        <v>21</v>
      </c>
      <c r="J46" s="1"/>
      <c r="K46" s="1"/>
      <c r="L46" s="1"/>
      <c r="M46" s="1"/>
    </row>
    <row r="47" spans="5:15" ht="15.6" x14ac:dyDescent="0.3">
      <c r="E47" s="14" t="s">
        <v>11</v>
      </c>
      <c r="F47" s="48">
        <v>0.16666666666666666</v>
      </c>
      <c r="J47" s="1"/>
      <c r="K47" s="1"/>
      <c r="L47" s="1"/>
      <c r="M47" s="1"/>
      <c r="N47" s="1"/>
    </row>
    <row r="48" spans="5:15" ht="15.6" x14ac:dyDescent="0.3">
      <c r="E48" s="14" t="s">
        <v>12</v>
      </c>
      <c r="F48" s="48">
        <v>0.26666666666666666</v>
      </c>
      <c r="J48" s="1"/>
      <c r="K48" s="1"/>
      <c r="L48" s="1"/>
      <c r="M48" s="1"/>
      <c r="N48" s="1"/>
    </row>
    <row r="49" spans="5:14" ht="15.6" x14ac:dyDescent="0.3">
      <c r="E49" s="14" t="s">
        <v>13</v>
      </c>
      <c r="F49" s="48">
        <v>0.2</v>
      </c>
      <c r="J49" s="1"/>
      <c r="K49" s="4"/>
      <c r="L49" s="4"/>
      <c r="M49" s="1"/>
      <c r="N49" s="1"/>
    </row>
    <row r="50" spans="5:14" ht="15.6" x14ac:dyDescent="0.3">
      <c r="E50" s="14" t="s">
        <v>14</v>
      </c>
      <c r="F50" s="48">
        <v>0.16666666666666666</v>
      </c>
      <c r="J50" s="1"/>
      <c r="K50" s="6"/>
      <c r="L50" s="4"/>
      <c r="M50" s="1"/>
    </row>
    <row r="51" spans="5:14" ht="15.6" x14ac:dyDescent="0.3">
      <c r="E51" s="14" t="s">
        <v>15</v>
      </c>
      <c r="F51" s="48">
        <v>6.6666666666666666E-2</v>
      </c>
      <c r="J51" s="1"/>
      <c r="K51" s="4"/>
      <c r="L51" s="4"/>
      <c r="M51" s="1"/>
    </row>
    <row r="52" spans="5:14" ht="15.6" x14ac:dyDescent="0.3">
      <c r="E52" s="14" t="s">
        <v>16</v>
      </c>
      <c r="F52" s="48">
        <v>3.3333333333333333E-2</v>
      </c>
      <c r="K52" s="3"/>
      <c r="L52" s="3"/>
    </row>
    <row r="53" spans="5:14" ht="15.6" x14ac:dyDescent="0.3">
      <c r="E53" s="14" t="s">
        <v>17</v>
      </c>
      <c r="F53" s="14">
        <v>0.1</v>
      </c>
      <c r="K53" s="3"/>
      <c r="L53" s="3"/>
    </row>
    <row r="54" spans="5:14" x14ac:dyDescent="0.3">
      <c r="K54" s="3"/>
      <c r="L54" s="3"/>
    </row>
    <row r="55" spans="5:14" x14ac:dyDescent="0.3">
      <c r="K55" s="3"/>
      <c r="L55" s="3"/>
    </row>
    <row r="57" spans="5:14" ht="25.8" x14ac:dyDescent="0.5">
      <c r="E57" s="51" t="s">
        <v>33</v>
      </c>
      <c r="F57" s="51"/>
      <c r="G57" s="20"/>
    </row>
    <row r="60" spans="5:14" ht="21" x14ac:dyDescent="0.4">
      <c r="E60" s="9" t="s">
        <v>18</v>
      </c>
      <c r="F60" s="21" t="s">
        <v>19</v>
      </c>
    </row>
    <row r="61" spans="5:14" x14ac:dyDescent="0.3">
      <c r="E61" s="7">
        <v>30.5</v>
      </c>
      <c r="F61" s="7">
        <v>0</v>
      </c>
    </row>
    <row r="62" spans="5:14" ht="15.6" x14ac:dyDescent="0.3">
      <c r="E62" s="14">
        <v>86.5</v>
      </c>
      <c r="F62" s="7">
        <v>5</v>
      </c>
    </row>
    <row r="63" spans="5:14" ht="15.6" x14ac:dyDescent="0.3">
      <c r="E63" s="14">
        <v>142.5</v>
      </c>
      <c r="F63" s="7">
        <v>8</v>
      </c>
    </row>
    <row r="64" spans="5:14" ht="15.6" x14ac:dyDescent="0.3">
      <c r="E64" s="14">
        <v>198.5</v>
      </c>
      <c r="F64" s="7">
        <v>6</v>
      </c>
    </row>
    <row r="65" spans="5:6" ht="15.6" x14ac:dyDescent="0.3">
      <c r="E65" s="14">
        <v>254.5</v>
      </c>
      <c r="F65" s="7">
        <v>5</v>
      </c>
    </row>
    <row r="66" spans="5:6" ht="15.6" x14ac:dyDescent="0.3">
      <c r="E66" s="14">
        <v>310.5</v>
      </c>
      <c r="F66" s="7">
        <v>2</v>
      </c>
    </row>
    <row r="67" spans="5:6" ht="15.6" x14ac:dyDescent="0.3">
      <c r="E67" s="14">
        <v>366.5</v>
      </c>
      <c r="F67" s="7">
        <v>1</v>
      </c>
    </row>
    <row r="68" spans="5:6" ht="15.6" x14ac:dyDescent="0.3">
      <c r="E68" s="14">
        <v>422.5</v>
      </c>
      <c r="F68" s="7">
        <v>3</v>
      </c>
    </row>
    <row r="69" spans="5:6" ht="15.6" x14ac:dyDescent="0.3">
      <c r="E69" s="8">
        <v>478.5</v>
      </c>
      <c r="F69" s="7">
        <v>0</v>
      </c>
    </row>
    <row r="73" spans="5:6" ht="25.8" x14ac:dyDescent="0.5">
      <c r="E73" s="51" t="s">
        <v>34</v>
      </c>
      <c r="F73" s="51"/>
    </row>
    <row r="76" spans="5:6" ht="21" x14ac:dyDescent="0.4">
      <c r="E76" s="26" t="s">
        <v>27</v>
      </c>
      <c r="F76" s="21" t="s">
        <v>22</v>
      </c>
    </row>
    <row r="77" spans="5:6" ht="15.6" x14ac:dyDescent="0.3">
      <c r="E77" s="14">
        <v>58.5</v>
      </c>
      <c r="F77" s="14">
        <v>0</v>
      </c>
    </row>
    <row r="78" spans="5:6" ht="15.6" x14ac:dyDescent="0.3">
      <c r="E78" s="14">
        <v>114.5</v>
      </c>
      <c r="F78" s="14">
        <v>5</v>
      </c>
    </row>
    <row r="79" spans="5:6" ht="15.6" x14ac:dyDescent="0.3">
      <c r="E79" s="14">
        <v>170.5</v>
      </c>
      <c r="F79" s="14">
        <v>13</v>
      </c>
    </row>
    <row r="80" spans="5:6" ht="15.6" x14ac:dyDescent="0.3">
      <c r="E80" s="14">
        <v>226.5</v>
      </c>
      <c r="F80" s="14">
        <v>19</v>
      </c>
    </row>
    <row r="81" spans="5:6" ht="15.6" x14ac:dyDescent="0.3">
      <c r="E81" s="14">
        <v>282.5</v>
      </c>
      <c r="F81" s="14">
        <v>24</v>
      </c>
    </row>
    <row r="82" spans="5:6" ht="15.6" x14ac:dyDescent="0.3">
      <c r="E82" s="14">
        <v>338.5</v>
      </c>
      <c r="F82" s="14">
        <v>26</v>
      </c>
    </row>
    <row r="83" spans="5:6" ht="15.6" x14ac:dyDescent="0.3">
      <c r="E83" s="14">
        <v>394.5</v>
      </c>
      <c r="F83" s="14">
        <v>27</v>
      </c>
    </row>
    <row r="84" spans="5:6" ht="15.6" x14ac:dyDescent="0.3">
      <c r="E84" s="14">
        <v>450.5</v>
      </c>
      <c r="F84" s="14">
        <v>30</v>
      </c>
    </row>
  </sheetData>
  <sortState ref="H29:H35">
    <sortCondition ref="H31"/>
  </sortState>
  <mergeCells count="4">
    <mergeCell ref="E27:F27"/>
    <mergeCell ref="E43:G43"/>
    <mergeCell ref="E57:F57"/>
    <mergeCell ref="E73:F7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Ali</dc:creator>
  <cp:lastModifiedBy>Mohamed Ali</cp:lastModifiedBy>
  <dcterms:created xsi:type="dcterms:W3CDTF">2025-08-19T13:56:39Z</dcterms:created>
  <dcterms:modified xsi:type="dcterms:W3CDTF">2025-09-05T19:33:56Z</dcterms:modified>
</cp:coreProperties>
</file>