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hematics\Other\IQ-Academy\1\Excercise 1\2.1\"/>
    </mc:Choice>
  </mc:AlternateContent>
  <bookViews>
    <workbookView xWindow="0" yWindow="0" windowWidth="23040" windowHeight="87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2" l="1"/>
  <c r="J98" i="2"/>
  <c r="J99" i="2"/>
  <c r="J100" i="2"/>
  <c r="J101" i="2"/>
  <c r="J102" i="2"/>
  <c r="J103" i="2"/>
  <c r="J97" i="2"/>
  <c r="I99" i="2"/>
  <c r="I100" i="2"/>
  <c r="I101" i="2" s="1"/>
  <c r="I102" i="2" s="1"/>
  <c r="I103" i="2" s="1"/>
  <c r="I104" i="2" s="1"/>
  <c r="I98" i="2"/>
  <c r="I97" i="2"/>
  <c r="F97" i="2"/>
  <c r="F98" i="2" s="1"/>
  <c r="F100" i="2" s="1"/>
  <c r="F96" i="2"/>
  <c r="M62" i="2"/>
  <c r="J58" i="2"/>
  <c r="J59" i="2"/>
  <c r="J60" i="2"/>
  <c r="J57" i="2"/>
  <c r="I59" i="2"/>
  <c r="I60" i="2"/>
  <c r="I61" i="2" s="1"/>
  <c r="I58" i="2"/>
  <c r="I57" i="2"/>
  <c r="F57" i="2"/>
  <c r="F56" i="2"/>
  <c r="M25" i="2"/>
  <c r="F58" i="2" l="1"/>
  <c r="F60" i="2" s="1"/>
  <c r="I19" i="2" l="1"/>
  <c r="I20" i="2" s="1"/>
  <c r="F19" i="2"/>
  <c r="F20" i="2" s="1"/>
  <c r="F22" i="2" s="1"/>
  <c r="F18" i="2"/>
  <c r="H47" i="1"/>
  <c r="H48" i="1"/>
  <c r="H49" i="1"/>
  <c r="H50" i="1"/>
  <c r="H51" i="1"/>
  <c r="H52" i="1"/>
  <c r="H53" i="1"/>
  <c r="H54" i="1"/>
  <c r="H46" i="1"/>
  <c r="G48" i="1"/>
  <c r="G49" i="1" s="1"/>
  <c r="G50" i="1" s="1"/>
  <c r="G51" i="1" s="1"/>
  <c r="G52" i="1" s="1"/>
  <c r="G53" i="1" s="1"/>
  <c r="G54" i="1" s="1"/>
  <c r="G55" i="1" s="1"/>
  <c r="G47" i="1"/>
  <c r="G46" i="1"/>
  <c r="D49" i="1"/>
  <c r="D47" i="1"/>
  <c r="H35" i="1"/>
  <c r="H36" i="1"/>
  <c r="H37" i="1"/>
  <c r="H34" i="1"/>
  <c r="H33" i="1"/>
  <c r="G35" i="1"/>
  <c r="G36" i="1" s="1"/>
  <c r="G37" i="1" s="1"/>
  <c r="G38" i="1" s="1"/>
  <c r="G34" i="1"/>
  <c r="G33" i="1"/>
  <c r="D36" i="1"/>
  <c r="D34" i="1"/>
  <c r="H16" i="1"/>
  <c r="H17" i="1"/>
  <c r="H18" i="1"/>
  <c r="H19" i="1"/>
  <c r="H20" i="1"/>
  <c r="H15" i="1"/>
  <c r="G17" i="1"/>
  <c r="G18" i="1"/>
  <c r="G19" i="1"/>
  <c r="G20" i="1" s="1"/>
  <c r="G21" i="1" s="1"/>
  <c r="G16" i="1"/>
  <c r="G15" i="1"/>
  <c r="D18" i="1"/>
  <c r="D16" i="1"/>
  <c r="J19" i="2" l="1"/>
  <c r="I21" i="2"/>
  <c r="I22" i="2" l="1"/>
  <c r="J20" i="2"/>
  <c r="I23" i="2" l="1"/>
  <c r="J21" i="2"/>
  <c r="I24" i="2" l="1"/>
  <c r="J23" i="2" s="1"/>
  <c r="J22" i="2"/>
</calcChain>
</file>

<file path=xl/sharedStrings.xml><?xml version="1.0" encoding="utf-8"?>
<sst xmlns="http://schemas.openxmlformats.org/spreadsheetml/2006/main" count="161" uniqueCount="84">
  <si>
    <t>MAX</t>
  </si>
  <si>
    <t>MIN</t>
  </si>
  <si>
    <t>R</t>
  </si>
  <si>
    <t>K</t>
  </si>
  <si>
    <t>W=8</t>
  </si>
  <si>
    <t>Lower limit</t>
  </si>
  <si>
    <t>Upper limit</t>
  </si>
  <si>
    <t>Class interval</t>
  </si>
  <si>
    <t>9-16</t>
  </si>
  <si>
    <t>17-24</t>
  </si>
  <si>
    <t>25-32</t>
  </si>
  <si>
    <t>33-40</t>
  </si>
  <si>
    <t>41-48</t>
  </si>
  <si>
    <t>49-56</t>
  </si>
  <si>
    <t>57-64</t>
  </si>
  <si>
    <t>Class width (W)</t>
  </si>
  <si>
    <t>W=13</t>
  </si>
  <si>
    <t>12-24</t>
  </si>
  <si>
    <t>25-37</t>
  </si>
  <si>
    <t>38-50</t>
  </si>
  <si>
    <t>51-63</t>
  </si>
  <si>
    <t>64-76</t>
  </si>
  <si>
    <t>77-89</t>
  </si>
  <si>
    <t>W=20</t>
  </si>
  <si>
    <t>54-73</t>
  </si>
  <si>
    <t>74-93</t>
  </si>
  <si>
    <t>94-113</t>
  </si>
  <si>
    <t>114-133</t>
  </si>
  <si>
    <t>134-153</t>
  </si>
  <si>
    <t>154-173</t>
  </si>
  <si>
    <t>174-193</t>
  </si>
  <si>
    <t>194-213</t>
  </si>
  <si>
    <t>214-233</t>
  </si>
  <si>
    <t>234-253</t>
  </si>
  <si>
    <t>Sales</t>
  </si>
  <si>
    <t>W=1020</t>
  </si>
  <si>
    <t>1000-2019</t>
  </si>
  <si>
    <t>2020-3039</t>
  </si>
  <si>
    <t>3040-4059</t>
  </si>
  <si>
    <t>4060-5079</t>
  </si>
  <si>
    <t>5080-6099</t>
  </si>
  <si>
    <t>6100-7119</t>
  </si>
  <si>
    <t>Class Boundary</t>
  </si>
  <si>
    <t>999.5-2019.5</t>
  </si>
  <si>
    <t>2019.5-3039.5</t>
  </si>
  <si>
    <t>3039.5-4059.5</t>
  </si>
  <si>
    <t>4059.5-5079.5</t>
  </si>
  <si>
    <t>5079.5-6099.5</t>
  </si>
  <si>
    <t>6099.5-7119.5</t>
  </si>
  <si>
    <t>bin</t>
  </si>
  <si>
    <t>Frequency</t>
  </si>
  <si>
    <t>More</t>
  </si>
  <si>
    <t>Total</t>
  </si>
  <si>
    <t>Data</t>
  </si>
  <si>
    <t>W=4</t>
  </si>
  <si>
    <t>32-35</t>
  </si>
  <si>
    <t>36-39</t>
  </si>
  <si>
    <t>40-43</t>
  </si>
  <si>
    <t>44-47</t>
  </si>
  <si>
    <t>48-51</t>
  </si>
  <si>
    <t>31.5-35.5</t>
  </si>
  <si>
    <t>35.5-39.5</t>
  </si>
  <si>
    <t>39.5-43.5</t>
  </si>
  <si>
    <t>43.5-47.5</t>
  </si>
  <si>
    <t>47.5-51.5</t>
  </si>
  <si>
    <t>Bin</t>
  </si>
  <si>
    <t>W=28</t>
  </si>
  <si>
    <t>291-318</t>
  </si>
  <si>
    <t>319-346</t>
  </si>
  <si>
    <t>347-374</t>
  </si>
  <si>
    <t>375-402</t>
  </si>
  <si>
    <t>403-430</t>
  </si>
  <si>
    <t>431-458</t>
  </si>
  <si>
    <t>459-486</t>
  </si>
  <si>
    <t>487-514</t>
  </si>
  <si>
    <t>Class Interval</t>
  </si>
  <si>
    <t>290.5-318.5</t>
  </si>
  <si>
    <t>318.5-346.5</t>
  </si>
  <si>
    <t>346.5-374.5</t>
  </si>
  <si>
    <t>374.5-402.5</t>
  </si>
  <si>
    <t>402.5-430.5</t>
  </si>
  <si>
    <t>430.5-458.5</t>
  </si>
  <si>
    <t>458.5-486.5</t>
  </si>
  <si>
    <t>486.5-514.5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</si>
</sst>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5" fillId="2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Sheet2!$I$29:$I$35</c:f>
              <c:strCache>
                <c:ptCount val="7"/>
                <c:pt idx="0">
                  <c:v>2019</c:v>
                </c:pt>
                <c:pt idx="1">
                  <c:v>3039</c:v>
                </c:pt>
                <c:pt idx="2">
                  <c:v>4059</c:v>
                </c:pt>
                <c:pt idx="3">
                  <c:v>5079</c:v>
                </c:pt>
                <c:pt idx="4">
                  <c:v>6099</c:v>
                </c:pt>
                <c:pt idx="5">
                  <c:v>7119</c:v>
                </c:pt>
                <c:pt idx="6">
                  <c:v>More</c:v>
                </c:pt>
              </c:strCache>
            </c:strRef>
          </c:cat>
          <c:val>
            <c:numRef>
              <c:f>Sheet2!$J$29:$J$35</c:f>
              <c:numCache>
                <c:formatCode>General</c:formatCode>
                <c:ptCount val="7"/>
                <c:pt idx="0">
                  <c:v>12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C-4F37-BAAB-F5A6AA5B3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4353984"/>
        <c:axId val="694354640"/>
      </c:barChart>
      <c:catAx>
        <c:axId val="69435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4354640"/>
        <c:crosses val="autoZero"/>
        <c:auto val="1"/>
        <c:lblAlgn val="ctr"/>
        <c:lblOffset val="100"/>
        <c:noMultiLvlLbl val="0"/>
      </c:catAx>
      <c:valAx>
        <c:axId val="694354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43539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Sheet2!$I$66:$I$71</c:f>
              <c:strCache>
                <c:ptCount val="6"/>
                <c:pt idx="0">
                  <c:v>35</c:v>
                </c:pt>
                <c:pt idx="1">
                  <c:v>39</c:v>
                </c:pt>
                <c:pt idx="2">
                  <c:v>43</c:v>
                </c:pt>
                <c:pt idx="3">
                  <c:v>47</c:v>
                </c:pt>
                <c:pt idx="4">
                  <c:v>51</c:v>
                </c:pt>
                <c:pt idx="5">
                  <c:v>More</c:v>
                </c:pt>
              </c:strCache>
            </c:strRef>
          </c:cat>
          <c:val>
            <c:numRef>
              <c:f>Sheet2!$J$66:$J$71</c:f>
              <c:numCache>
                <c:formatCode>General</c:formatCode>
                <c:ptCount val="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6-4323-8BAA-12EA10B28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1837432"/>
        <c:axId val="911841368"/>
      </c:barChart>
      <c:catAx>
        <c:axId val="911837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841368"/>
        <c:crosses val="autoZero"/>
        <c:auto val="1"/>
        <c:lblAlgn val="ctr"/>
        <c:lblOffset val="100"/>
        <c:noMultiLvlLbl val="0"/>
      </c:catAx>
      <c:valAx>
        <c:axId val="911841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837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Sheet2!$I$110:$I$118</c:f>
              <c:strCache>
                <c:ptCount val="9"/>
                <c:pt idx="0">
                  <c:v>318</c:v>
                </c:pt>
                <c:pt idx="1">
                  <c:v>346</c:v>
                </c:pt>
                <c:pt idx="2">
                  <c:v>374</c:v>
                </c:pt>
                <c:pt idx="3">
                  <c:v>402</c:v>
                </c:pt>
                <c:pt idx="4">
                  <c:v>430</c:v>
                </c:pt>
                <c:pt idx="5">
                  <c:v>458</c:v>
                </c:pt>
                <c:pt idx="6">
                  <c:v>486</c:v>
                </c:pt>
                <c:pt idx="7">
                  <c:v>514</c:v>
                </c:pt>
                <c:pt idx="8">
                  <c:v>More</c:v>
                </c:pt>
              </c:strCache>
            </c:strRef>
          </c:cat>
          <c:val>
            <c:numRef>
              <c:f>Sheet2!$J$110:$J$118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B-4C9E-B3C6-F7C490B3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09630192"/>
        <c:axId val="909626912"/>
      </c:barChart>
      <c:catAx>
        <c:axId val="90963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9626912"/>
        <c:crosses val="autoZero"/>
        <c:auto val="1"/>
        <c:lblAlgn val="ctr"/>
        <c:lblOffset val="100"/>
        <c:noMultiLvlLbl val="0"/>
      </c:catAx>
      <c:valAx>
        <c:axId val="90962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9630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chart" Target="../charts/chart3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5" Type="http://schemas.openxmlformats.org/officeDocument/2006/relationships/chart" Target="../charts/chart2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3</xdr:row>
      <xdr:rowOff>22860</xdr:rowOff>
    </xdr:from>
    <xdr:to>
      <xdr:col>7</xdr:col>
      <xdr:colOff>731900</xdr:colOff>
      <xdr:row>6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571500"/>
          <a:ext cx="544868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7620</xdr:rowOff>
    </xdr:from>
    <xdr:to>
      <xdr:col>3</xdr:col>
      <xdr:colOff>26413</xdr:colOff>
      <xdr:row>2</xdr:row>
      <xdr:rowOff>160019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"/>
          <a:ext cx="2297173" cy="518159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7</xdr:row>
      <xdr:rowOff>129540</xdr:rowOff>
    </xdr:from>
    <xdr:to>
      <xdr:col>7</xdr:col>
      <xdr:colOff>518160</xdr:colOff>
      <xdr:row>11</xdr:row>
      <xdr:rowOff>55258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1409700"/>
          <a:ext cx="4808220" cy="657238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121921</xdr:colOff>
      <xdr:row>26</xdr:row>
      <xdr:rowOff>30480</xdr:rowOff>
    </xdr:from>
    <xdr:to>
      <xdr:col>6</xdr:col>
      <xdr:colOff>457201</xdr:colOff>
      <xdr:row>29</xdr:row>
      <xdr:rowOff>96140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1" y="5341620"/>
          <a:ext cx="3939540" cy="614300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40</xdr:row>
      <xdr:rowOff>30479</xdr:rowOff>
    </xdr:from>
    <xdr:to>
      <xdr:col>7</xdr:col>
      <xdr:colOff>266700</xdr:colOff>
      <xdr:row>43</xdr:row>
      <xdr:rowOff>91190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8458199"/>
          <a:ext cx="4130040" cy="609351"/>
        </a:xfrm>
        <a:prstGeom prst="rect">
          <a:avLst/>
        </a:prstGeom>
      </xdr:spPr>
    </xdr:pic>
    <xdr:clientData/>
  </xdr:twoCellAnchor>
  <xdr:twoCellAnchor editAs="oneCell">
    <xdr:from>
      <xdr:col>9</xdr:col>
      <xdr:colOff>129540</xdr:colOff>
      <xdr:row>0</xdr:row>
      <xdr:rowOff>0</xdr:rowOff>
    </xdr:from>
    <xdr:to>
      <xdr:col>17</xdr:col>
      <xdr:colOff>91440</xdr:colOff>
      <xdr:row>23</xdr:row>
      <xdr:rowOff>76200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0"/>
          <a:ext cx="4838700" cy="483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403860</xdr:colOff>
      <xdr:row>0</xdr:row>
      <xdr:rowOff>99060</xdr:rowOff>
    </xdr:from>
    <xdr:to>
      <xdr:col>10</xdr:col>
      <xdr:colOff>36472</xdr:colOff>
      <xdr:row>4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" y="99060"/>
          <a:ext cx="6559192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</xdr:row>
      <xdr:rowOff>175260</xdr:rowOff>
    </xdr:from>
    <xdr:to>
      <xdr:col>9</xdr:col>
      <xdr:colOff>183410</xdr:colOff>
      <xdr:row>14</xdr:row>
      <xdr:rowOff>122074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06780"/>
          <a:ext cx="6111770" cy="1775614"/>
        </a:xfrm>
        <a:prstGeom prst="rect">
          <a:avLst/>
        </a:prstGeom>
      </xdr:spPr>
    </xdr:pic>
    <xdr:clientData/>
  </xdr:twoCellAnchor>
  <xdr:twoCellAnchor>
    <xdr:from>
      <xdr:col>12</xdr:col>
      <xdr:colOff>15240</xdr:colOff>
      <xdr:row>25</xdr:row>
      <xdr:rowOff>83820</xdr:rowOff>
    </xdr:from>
    <xdr:to>
      <xdr:col>18</xdr:col>
      <xdr:colOff>579120</xdr:colOff>
      <xdr:row>36</xdr:row>
      <xdr:rowOff>213360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388620</xdr:colOff>
      <xdr:row>42</xdr:row>
      <xdr:rowOff>22860</xdr:rowOff>
    </xdr:from>
    <xdr:to>
      <xdr:col>10</xdr:col>
      <xdr:colOff>40082</xdr:colOff>
      <xdr:row>52</xdr:row>
      <xdr:rowOff>45720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8961120"/>
          <a:ext cx="6578042" cy="1851660"/>
        </a:xfrm>
        <a:prstGeom prst="rect">
          <a:avLst/>
        </a:prstGeom>
      </xdr:spPr>
    </xdr:pic>
    <xdr:clientData/>
  </xdr:twoCellAnchor>
  <xdr:twoCellAnchor>
    <xdr:from>
      <xdr:col>11</xdr:col>
      <xdr:colOff>7620</xdr:colOff>
      <xdr:row>62</xdr:row>
      <xdr:rowOff>220980</xdr:rowOff>
    </xdr:from>
    <xdr:to>
      <xdr:col>17</xdr:col>
      <xdr:colOff>571500</xdr:colOff>
      <xdr:row>73</xdr:row>
      <xdr:rowOff>160020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457200</xdr:colOff>
      <xdr:row>81</xdr:row>
      <xdr:rowOff>15241</xdr:rowOff>
    </xdr:from>
    <xdr:to>
      <xdr:col>9</xdr:col>
      <xdr:colOff>525780</xdr:colOff>
      <xdr:row>91</xdr:row>
      <xdr:rowOff>70933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7434561"/>
          <a:ext cx="6301740" cy="188449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108</xdr:row>
      <xdr:rowOff>0</xdr:rowOff>
    </xdr:from>
    <xdr:to>
      <xdr:col>19</xdr:col>
      <xdr:colOff>15240</xdr:colOff>
      <xdr:row>117</xdr:row>
      <xdr:rowOff>228600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480060</xdr:colOff>
      <xdr:row>0</xdr:row>
      <xdr:rowOff>0</xdr:rowOff>
    </xdr:from>
    <xdr:to>
      <xdr:col>16</xdr:col>
      <xdr:colOff>426720</xdr:colOff>
      <xdr:row>23</xdr:row>
      <xdr:rowOff>121920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6640" y="0"/>
          <a:ext cx="4838700" cy="48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I55"/>
  <sheetViews>
    <sheetView tabSelected="1" workbookViewId="0">
      <selection activeCell="T21" sqref="T21"/>
    </sheetView>
  </sheetViews>
  <sheetFormatPr defaultRowHeight="14.4" x14ac:dyDescent="0.3"/>
  <cols>
    <col min="2" max="2" width="6.88671875" customWidth="1"/>
    <col min="3" max="3" width="19" customWidth="1"/>
    <col min="7" max="7" width="9.77734375" customWidth="1"/>
    <col min="8" max="8" width="11.33203125" customWidth="1"/>
    <col min="9" max="9" width="11.88671875" customWidth="1"/>
  </cols>
  <sheetData>
    <row r="14" spans="3:9" ht="21" x14ac:dyDescent="0.3">
      <c r="C14" s="5" t="s">
        <v>0</v>
      </c>
      <c r="D14" s="4">
        <v>64</v>
      </c>
      <c r="G14" s="6" t="s">
        <v>5</v>
      </c>
      <c r="H14" s="6" t="s">
        <v>6</v>
      </c>
      <c r="I14" s="6" t="s">
        <v>7</v>
      </c>
    </row>
    <row r="15" spans="3:9" ht="21" x14ac:dyDescent="0.3">
      <c r="C15" s="5" t="s">
        <v>1</v>
      </c>
      <c r="D15" s="4">
        <v>9</v>
      </c>
      <c r="G15" s="2">
        <f>9</f>
        <v>9</v>
      </c>
      <c r="H15" s="2">
        <f>G16-1</f>
        <v>16</v>
      </c>
      <c r="I15" s="3" t="s">
        <v>8</v>
      </c>
    </row>
    <row r="16" spans="3:9" ht="21" x14ac:dyDescent="0.3">
      <c r="C16" s="5" t="s">
        <v>2</v>
      </c>
      <c r="D16" s="4">
        <f>D14-D15</f>
        <v>55</v>
      </c>
      <c r="G16" s="2">
        <f>G15+8</f>
        <v>17</v>
      </c>
      <c r="H16" s="2">
        <f t="shared" ref="H16:H20" si="0">G17-1</f>
        <v>24</v>
      </c>
      <c r="I16" s="2" t="s">
        <v>9</v>
      </c>
    </row>
    <row r="17" spans="3:9" ht="21" x14ac:dyDescent="0.3">
      <c r="C17" s="5" t="s">
        <v>3</v>
      </c>
      <c r="D17" s="4">
        <v>7</v>
      </c>
      <c r="G17" s="2">
        <f t="shared" ref="G17:G21" si="1">G16+8</f>
        <v>25</v>
      </c>
      <c r="H17" s="2">
        <f t="shared" si="0"/>
        <v>32</v>
      </c>
      <c r="I17" s="2" t="s">
        <v>10</v>
      </c>
    </row>
    <row r="18" spans="3:9" ht="21" x14ac:dyDescent="0.3">
      <c r="C18" s="5" t="s">
        <v>15</v>
      </c>
      <c r="D18" s="4">
        <f>D16/D17</f>
        <v>7.8571428571428568</v>
      </c>
      <c r="G18" s="2">
        <f t="shared" si="1"/>
        <v>33</v>
      </c>
      <c r="H18" s="2">
        <f t="shared" si="0"/>
        <v>40</v>
      </c>
      <c r="I18" s="2" t="s">
        <v>11</v>
      </c>
    </row>
    <row r="19" spans="3:9" ht="18" x14ac:dyDescent="0.3">
      <c r="C19" s="21" t="s">
        <v>4</v>
      </c>
      <c r="D19" s="22"/>
      <c r="G19" s="2">
        <f t="shared" si="1"/>
        <v>41</v>
      </c>
      <c r="H19" s="2">
        <f t="shared" si="0"/>
        <v>48</v>
      </c>
      <c r="I19" s="2" t="s">
        <v>12</v>
      </c>
    </row>
    <row r="20" spans="3:9" ht="18" x14ac:dyDescent="0.3">
      <c r="G20" s="2">
        <f t="shared" si="1"/>
        <v>49</v>
      </c>
      <c r="H20" s="2">
        <f t="shared" si="0"/>
        <v>56</v>
      </c>
      <c r="I20" s="2" t="s">
        <v>13</v>
      </c>
    </row>
    <row r="21" spans="3:9" ht="18" x14ac:dyDescent="0.3">
      <c r="G21" s="2">
        <f t="shared" si="1"/>
        <v>57</v>
      </c>
      <c r="H21" s="2">
        <v>64</v>
      </c>
      <c r="I21" s="2" t="s">
        <v>14</v>
      </c>
    </row>
    <row r="32" spans="3:9" ht="21" x14ac:dyDescent="0.3">
      <c r="C32" s="5" t="s">
        <v>0</v>
      </c>
      <c r="D32" s="4">
        <v>88</v>
      </c>
      <c r="G32" s="6" t="s">
        <v>5</v>
      </c>
      <c r="H32" s="6" t="s">
        <v>6</v>
      </c>
      <c r="I32" s="6" t="s">
        <v>7</v>
      </c>
    </row>
    <row r="33" spans="3:9" ht="21" x14ac:dyDescent="0.3">
      <c r="C33" s="5" t="s">
        <v>1</v>
      </c>
      <c r="D33" s="4">
        <v>12</v>
      </c>
      <c r="G33" s="2">
        <f>12</f>
        <v>12</v>
      </c>
      <c r="H33" s="2">
        <f>G34-1</f>
        <v>24</v>
      </c>
      <c r="I33" s="3" t="s">
        <v>17</v>
      </c>
    </row>
    <row r="34" spans="3:9" ht="21" x14ac:dyDescent="0.3">
      <c r="C34" s="5" t="s">
        <v>2</v>
      </c>
      <c r="D34" s="4">
        <f>D32-D33</f>
        <v>76</v>
      </c>
      <c r="G34" s="2">
        <f>G33+13</f>
        <v>25</v>
      </c>
      <c r="H34" s="2">
        <f>G35-1</f>
        <v>37</v>
      </c>
      <c r="I34" s="2" t="s">
        <v>18</v>
      </c>
    </row>
    <row r="35" spans="3:9" ht="21" x14ac:dyDescent="0.3">
      <c r="C35" s="5" t="s">
        <v>3</v>
      </c>
      <c r="D35" s="4">
        <v>6</v>
      </c>
      <c r="G35" s="2">
        <f t="shared" ref="G35:G38" si="2">G34+13</f>
        <v>38</v>
      </c>
      <c r="H35" s="2">
        <f t="shared" ref="H35:H37" si="3">G36-1</f>
        <v>50</v>
      </c>
      <c r="I35" s="2" t="s">
        <v>19</v>
      </c>
    </row>
    <row r="36" spans="3:9" ht="21" x14ac:dyDescent="0.3">
      <c r="C36" s="5" t="s">
        <v>15</v>
      </c>
      <c r="D36" s="4">
        <f>D34/D35</f>
        <v>12.666666666666666</v>
      </c>
      <c r="G36" s="2">
        <f t="shared" si="2"/>
        <v>51</v>
      </c>
      <c r="H36" s="2">
        <f t="shared" si="3"/>
        <v>63</v>
      </c>
      <c r="I36" s="2" t="s">
        <v>20</v>
      </c>
    </row>
    <row r="37" spans="3:9" ht="18" x14ac:dyDescent="0.3">
      <c r="C37" s="21" t="s">
        <v>16</v>
      </c>
      <c r="D37" s="22"/>
      <c r="G37" s="2">
        <f t="shared" si="2"/>
        <v>64</v>
      </c>
      <c r="H37" s="2">
        <f t="shared" si="3"/>
        <v>76</v>
      </c>
      <c r="I37" s="2" t="s">
        <v>21</v>
      </c>
    </row>
    <row r="38" spans="3:9" ht="18" x14ac:dyDescent="0.3">
      <c r="G38" s="2">
        <f t="shared" si="2"/>
        <v>77</v>
      </c>
      <c r="H38" s="2">
        <v>89</v>
      </c>
      <c r="I38" s="2" t="s">
        <v>22</v>
      </c>
    </row>
    <row r="39" spans="3:9" ht="18" x14ac:dyDescent="0.3">
      <c r="F39" s="8"/>
      <c r="G39" s="7"/>
      <c r="H39" s="7"/>
      <c r="I39" s="7"/>
    </row>
    <row r="40" spans="3:9" x14ac:dyDescent="0.3">
      <c r="F40" s="8"/>
    </row>
    <row r="45" spans="3:9" ht="21" x14ac:dyDescent="0.3">
      <c r="C45" s="5" t="s">
        <v>0</v>
      </c>
      <c r="D45" s="4">
        <v>247</v>
      </c>
      <c r="G45" s="6" t="s">
        <v>5</v>
      </c>
      <c r="H45" s="6" t="s">
        <v>6</v>
      </c>
      <c r="I45" s="6" t="s">
        <v>7</v>
      </c>
    </row>
    <row r="46" spans="3:9" ht="21" x14ac:dyDescent="0.3">
      <c r="C46" s="5" t="s">
        <v>1</v>
      </c>
      <c r="D46" s="4">
        <v>54</v>
      </c>
      <c r="G46" s="2">
        <f>D46</f>
        <v>54</v>
      </c>
      <c r="H46" s="2">
        <f>G47-1</f>
        <v>73</v>
      </c>
      <c r="I46" s="3" t="s">
        <v>24</v>
      </c>
    </row>
    <row r="47" spans="3:9" ht="21" x14ac:dyDescent="0.3">
      <c r="C47" s="5" t="s">
        <v>2</v>
      </c>
      <c r="D47" s="4">
        <f>D45-D46</f>
        <v>193</v>
      </c>
      <c r="G47" s="2">
        <f>G46+20</f>
        <v>74</v>
      </c>
      <c r="H47" s="2">
        <f t="shared" ref="H47:H54" si="4">G48-1</f>
        <v>93</v>
      </c>
      <c r="I47" s="2" t="s">
        <v>25</v>
      </c>
    </row>
    <row r="48" spans="3:9" ht="21" x14ac:dyDescent="0.3">
      <c r="C48" s="5" t="s">
        <v>3</v>
      </c>
      <c r="D48" s="4">
        <v>10</v>
      </c>
      <c r="G48" s="2">
        <f t="shared" ref="G48:G55" si="5">G47+20</f>
        <v>94</v>
      </c>
      <c r="H48" s="2">
        <f t="shared" si="4"/>
        <v>113</v>
      </c>
      <c r="I48" s="2" t="s">
        <v>26</v>
      </c>
    </row>
    <row r="49" spans="3:9" ht="21" x14ac:dyDescent="0.3">
      <c r="C49" s="5" t="s">
        <v>15</v>
      </c>
      <c r="D49" s="4">
        <f>D47/D48</f>
        <v>19.3</v>
      </c>
      <c r="G49" s="2">
        <f t="shared" si="5"/>
        <v>114</v>
      </c>
      <c r="H49" s="2">
        <f t="shared" si="4"/>
        <v>133</v>
      </c>
      <c r="I49" s="2" t="s">
        <v>27</v>
      </c>
    </row>
    <row r="50" spans="3:9" ht="18" x14ac:dyDescent="0.3">
      <c r="C50" s="21" t="s">
        <v>23</v>
      </c>
      <c r="D50" s="22"/>
      <c r="G50" s="2">
        <f t="shared" si="5"/>
        <v>134</v>
      </c>
      <c r="H50" s="2">
        <f t="shared" si="4"/>
        <v>153</v>
      </c>
      <c r="I50" s="2" t="s">
        <v>28</v>
      </c>
    </row>
    <row r="51" spans="3:9" ht="18" x14ac:dyDescent="0.3">
      <c r="G51" s="2">
        <f t="shared" si="5"/>
        <v>154</v>
      </c>
      <c r="H51" s="2">
        <f t="shared" si="4"/>
        <v>173</v>
      </c>
      <c r="I51" s="2" t="s">
        <v>29</v>
      </c>
    </row>
    <row r="52" spans="3:9" ht="18" x14ac:dyDescent="0.3">
      <c r="G52" s="2">
        <f t="shared" si="5"/>
        <v>174</v>
      </c>
      <c r="H52" s="2">
        <f t="shared" si="4"/>
        <v>193</v>
      </c>
      <c r="I52" s="2" t="s">
        <v>30</v>
      </c>
    </row>
    <row r="53" spans="3:9" ht="18" x14ac:dyDescent="0.3">
      <c r="G53" s="2">
        <f t="shared" si="5"/>
        <v>194</v>
      </c>
      <c r="H53" s="2">
        <f t="shared" si="4"/>
        <v>213</v>
      </c>
      <c r="I53" s="2" t="s">
        <v>31</v>
      </c>
    </row>
    <row r="54" spans="3:9" ht="18" x14ac:dyDescent="0.3">
      <c r="G54" s="2">
        <f t="shared" si="5"/>
        <v>214</v>
      </c>
      <c r="H54" s="2">
        <f t="shared" si="4"/>
        <v>233</v>
      </c>
      <c r="I54" s="2" t="s">
        <v>32</v>
      </c>
    </row>
    <row r="55" spans="3:9" ht="18" x14ac:dyDescent="0.3">
      <c r="G55" s="2">
        <f t="shared" si="5"/>
        <v>234</v>
      </c>
      <c r="H55" s="2">
        <v>253</v>
      </c>
      <c r="I55" s="2" t="s">
        <v>33</v>
      </c>
    </row>
  </sheetData>
  <mergeCells count="3">
    <mergeCell ref="C19:D19"/>
    <mergeCell ref="C37:D37"/>
    <mergeCell ref="C50:D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7:Q125"/>
  <sheetViews>
    <sheetView workbookViewId="0">
      <selection activeCell="S12" sqref="S12"/>
    </sheetView>
  </sheetViews>
  <sheetFormatPr defaultRowHeight="14.4" x14ac:dyDescent="0.3"/>
  <cols>
    <col min="5" max="5" width="17.33203125" customWidth="1"/>
    <col min="9" max="9" width="11.33203125" customWidth="1"/>
    <col min="10" max="10" width="10.109375" customWidth="1"/>
    <col min="11" max="11" width="16.21875" customWidth="1"/>
    <col min="12" max="12" width="18" customWidth="1"/>
    <col min="13" max="13" width="9.88671875" customWidth="1"/>
    <col min="14" max="14" width="4.77734375" customWidth="1"/>
    <col min="15" max="15" width="13.5546875" customWidth="1"/>
  </cols>
  <sheetData>
    <row r="17" spans="2:17" ht="18" x14ac:dyDescent="0.3">
      <c r="B17" s="9" t="s">
        <v>34</v>
      </c>
    </row>
    <row r="18" spans="2:17" ht="21" x14ac:dyDescent="0.3">
      <c r="B18" s="1">
        <v>2114</v>
      </c>
      <c r="E18" s="5" t="s">
        <v>0</v>
      </c>
      <c r="F18" s="4">
        <f>MAX(B18:B39)</f>
        <v>7119</v>
      </c>
      <c r="I18" s="6" t="s">
        <v>5</v>
      </c>
      <c r="J18" s="6" t="s">
        <v>6</v>
      </c>
      <c r="K18" s="6" t="s">
        <v>42</v>
      </c>
      <c r="L18" s="6" t="s">
        <v>42</v>
      </c>
      <c r="M18" s="6" t="s">
        <v>50</v>
      </c>
      <c r="O18" s="6" t="s">
        <v>75</v>
      </c>
      <c r="P18" s="6" t="s">
        <v>49</v>
      </c>
      <c r="Q18" s="15"/>
    </row>
    <row r="19" spans="2:17" ht="21" x14ac:dyDescent="0.3">
      <c r="B19" s="1">
        <v>2468</v>
      </c>
      <c r="E19" s="5" t="s">
        <v>1</v>
      </c>
      <c r="F19" s="4">
        <f>MIN(B18:B39)</f>
        <v>1000</v>
      </c>
      <c r="I19" s="2">
        <f>1000</f>
        <v>1000</v>
      </c>
      <c r="J19" s="2">
        <f>I20-1</f>
        <v>2019</v>
      </c>
      <c r="K19" s="3" t="s">
        <v>36</v>
      </c>
      <c r="L19" s="3" t="s">
        <v>43</v>
      </c>
      <c r="M19" s="2">
        <v>12</v>
      </c>
      <c r="O19" s="3" t="s">
        <v>36</v>
      </c>
      <c r="P19" s="2">
        <v>2019</v>
      </c>
    </row>
    <row r="20" spans="2:17" ht="21" x14ac:dyDescent="0.3">
      <c r="B20" s="1">
        <v>7119</v>
      </c>
      <c r="E20" s="5" t="s">
        <v>2</v>
      </c>
      <c r="F20" s="4">
        <f>F18-F19</f>
        <v>6119</v>
      </c>
      <c r="I20" s="2">
        <f>I19+1020</f>
        <v>2020</v>
      </c>
      <c r="J20" s="2">
        <f t="shared" ref="J20:J23" si="0">I21-1</f>
        <v>3039</v>
      </c>
      <c r="K20" s="2" t="s">
        <v>37</v>
      </c>
      <c r="L20" s="2" t="s">
        <v>44</v>
      </c>
      <c r="M20" s="2">
        <v>3</v>
      </c>
      <c r="O20" s="2" t="s">
        <v>37</v>
      </c>
      <c r="P20" s="2">
        <v>3039</v>
      </c>
    </row>
    <row r="21" spans="2:17" ht="21" x14ac:dyDescent="0.3">
      <c r="B21" s="1">
        <v>1876</v>
      </c>
      <c r="E21" s="5" t="s">
        <v>3</v>
      </c>
      <c r="F21" s="4">
        <v>6</v>
      </c>
      <c r="I21" s="2">
        <f t="shared" ref="I21:I24" si="1">I20+1020</f>
        <v>3040</v>
      </c>
      <c r="J21" s="2">
        <f t="shared" si="0"/>
        <v>4059</v>
      </c>
      <c r="K21" s="2" t="s">
        <v>38</v>
      </c>
      <c r="L21" s="2" t="s">
        <v>45</v>
      </c>
      <c r="M21" s="2">
        <v>2</v>
      </c>
      <c r="O21" s="2" t="s">
        <v>38</v>
      </c>
      <c r="P21" s="2">
        <v>4059</v>
      </c>
    </row>
    <row r="22" spans="2:17" ht="21" x14ac:dyDescent="0.3">
      <c r="B22" s="1">
        <v>4105</v>
      </c>
      <c r="E22" s="5" t="s">
        <v>15</v>
      </c>
      <c r="F22" s="4">
        <f>F20/F21</f>
        <v>1019.8333333333334</v>
      </c>
      <c r="I22" s="2">
        <f t="shared" si="1"/>
        <v>4060</v>
      </c>
      <c r="J22" s="2">
        <f t="shared" si="0"/>
        <v>5079</v>
      </c>
      <c r="K22" s="2" t="s">
        <v>39</v>
      </c>
      <c r="L22" s="2" t="s">
        <v>46</v>
      </c>
      <c r="M22" s="2">
        <v>3</v>
      </c>
      <c r="O22" s="2" t="s">
        <v>39</v>
      </c>
      <c r="P22" s="2">
        <v>5079</v>
      </c>
    </row>
    <row r="23" spans="2:17" ht="18" x14ac:dyDescent="0.3">
      <c r="B23" s="1">
        <v>3183</v>
      </c>
      <c r="E23" s="21" t="s">
        <v>35</v>
      </c>
      <c r="F23" s="22"/>
      <c r="I23" s="2">
        <f t="shared" si="1"/>
        <v>5080</v>
      </c>
      <c r="J23" s="2">
        <f t="shared" si="0"/>
        <v>6099</v>
      </c>
      <c r="K23" s="2" t="s">
        <v>40</v>
      </c>
      <c r="L23" s="2" t="s">
        <v>47</v>
      </c>
      <c r="M23" s="2">
        <v>1</v>
      </c>
      <c r="O23" s="2" t="s">
        <v>40</v>
      </c>
      <c r="P23" s="2">
        <v>6099</v>
      </c>
    </row>
    <row r="24" spans="2:17" ht="18" x14ac:dyDescent="0.3">
      <c r="B24" s="1">
        <v>1932</v>
      </c>
      <c r="I24" s="2">
        <f t="shared" si="1"/>
        <v>6100</v>
      </c>
      <c r="J24" s="2">
        <v>7119</v>
      </c>
      <c r="K24" s="2" t="s">
        <v>41</v>
      </c>
      <c r="L24" s="2" t="s">
        <v>48</v>
      </c>
      <c r="M24" s="2">
        <v>1</v>
      </c>
      <c r="O24" s="2" t="s">
        <v>41</v>
      </c>
      <c r="P24" s="2">
        <v>7119</v>
      </c>
    </row>
    <row r="25" spans="2:17" ht="18" x14ac:dyDescent="0.3">
      <c r="B25" s="1">
        <v>1355</v>
      </c>
      <c r="I25" s="7"/>
      <c r="J25" s="7"/>
      <c r="K25" s="7"/>
      <c r="L25" s="16" t="s">
        <v>52</v>
      </c>
      <c r="M25" s="16">
        <f>SUM(M19:M24)</f>
        <v>22</v>
      </c>
    </row>
    <row r="26" spans="2:17" ht="18" x14ac:dyDescent="0.3">
      <c r="B26" s="1">
        <v>4278</v>
      </c>
      <c r="I26" s="7"/>
      <c r="J26" s="7"/>
      <c r="K26" s="7"/>
    </row>
    <row r="27" spans="2:17" ht="18.600000000000001" thickBot="1" x14ac:dyDescent="0.35">
      <c r="B27" s="1">
        <v>1030</v>
      </c>
      <c r="I27" s="7"/>
      <c r="J27" s="7"/>
      <c r="K27" s="7"/>
    </row>
    <row r="28" spans="2:17" ht="18" x14ac:dyDescent="0.3">
      <c r="B28" s="1">
        <v>2000</v>
      </c>
      <c r="I28" s="13" t="s">
        <v>49</v>
      </c>
      <c r="J28" s="13" t="s">
        <v>50</v>
      </c>
    </row>
    <row r="29" spans="2:17" ht="18" x14ac:dyDescent="0.3">
      <c r="B29" s="1">
        <v>1077</v>
      </c>
      <c r="I29" s="10">
        <v>2019</v>
      </c>
      <c r="J29" s="11">
        <v>12</v>
      </c>
    </row>
    <row r="30" spans="2:17" ht="18" x14ac:dyDescent="0.3">
      <c r="B30" s="1">
        <v>5835</v>
      </c>
      <c r="I30" s="10">
        <v>3039</v>
      </c>
      <c r="J30" s="11">
        <v>3</v>
      </c>
    </row>
    <row r="31" spans="2:17" ht="18" x14ac:dyDescent="0.3">
      <c r="B31" s="1">
        <v>1512</v>
      </c>
      <c r="I31" s="10">
        <v>4059</v>
      </c>
      <c r="J31" s="11">
        <v>2</v>
      </c>
    </row>
    <row r="32" spans="2:17" ht="18" x14ac:dyDescent="0.3">
      <c r="B32" s="1">
        <v>1697</v>
      </c>
      <c r="I32" s="10">
        <v>5079</v>
      </c>
      <c r="J32" s="11">
        <v>3</v>
      </c>
    </row>
    <row r="33" spans="2:10" ht="18" x14ac:dyDescent="0.3">
      <c r="B33" s="1">
        <v>2478</v>
      </c>
      <c r="I33" s="10">
        <v>6099</v>
      </c>
      <c r="J33" s="11">
        <v>1</v>
      </c>
    </row>
    <row r="34" spans="2:10" ht="18" x14ac:dyDescent="0.3">
      <c r="B34" s="1">
        <v>3981</v>
      </c>
      <c r="I34" s="10">
        <v>7119</v>
      </c>
      <c r="J34" s="11">
        <v>1</v>
      </c>
    </row>
    <row r="35" spans="2:10" ht="18.600000000000001" thickBot="1" x14ac:dyDescent="0.35">
      <c r="B35" s="1">
        <v>1643</v>
      </c>
      <c r="I35" s="12" t="s">
        <v>51</v>
      </c>
      <c r="J35" s="12">
        <v>0</v>
      </c>
    </row>
    <row r="36" spans="2:10" ht="18" x14ac:dyDescent="0.3">
      <c r="B36" s="1">
        <v>1858</v>
      </c>
    </row>
    <row r="37" spans="2:10" ht="18" x14ac:dyDescent="0.3">
      <c r="B37" s="1">
        <v>1500</v>
      </c>
    </row>
    <row r="38" spans="2:10" ht="18" x14ac:dyDescent="0.3">
      <c r="B38" s="1">
        <v>4608</v>
      </c>
    </row>
    <row r="39" spans="2:10" ht="18" x14ac:dyDescent="0.3">
      <c r="B39" s="1">
        <v>1000</v>
      </c>
    </row>
    <row r="55" spans="2:16" ht="18" x14ac:dyDescent="0.3">
      <c r="B55" s="9" t="s">
        <v>53</v>
      </c>
    </row>
    <row r="56" spans="2:16" ht="21" x14ac:dyDescent="0.3">
      <c r="B56" s="1">
        <v>35</v>
      </c>
      <c r="E56" s="5" t="s">
        <v>0</v>
      </c>
      <c r="F56" s="4">
        <f>MAX(B56:B79)</f>
        <v>51</v>
      </c>
      <c r="I56" s="6" t="s">
        <v>5</v>
      </c>
      <c r="J56" s="6" t="s">
        <v>6</v>
      </c>
      <c r="K56" s="6" t="s">
        <v>75</v>
      </c>
      <c r="L56" s="6" t="s">
        <v>42</v>
      </c>
      <c r="M56" s="6" t="s">
        <v>50</v>
      </c>
      <c r="O56" s="6" t="s">
        <v>75</v>
      </c>
      <c r="P56" s="20" t="s">
        <v>65</v>
      </c>
    </row>
    <row r="57" spans="2:16" ht="21" x14ac:dyDescent="0.3">
      <c r="B57" s="1">
        <v>51</v>
      </c>
      <c r="E57" s="5" t="s">
        <v>1</v>
      </c>
      <c r="F57" s="4">
        <f>MIN(B56:B79)</f>
        <v>32</v>
      </c>
      <c r="I57" s="2">
        <f>32</f>
        <v>32</v>
      </c>
      <c r="J57" s="2">
        <f>I58-1</f>
        <v>35</v>
      </c>
      <c r="K57" s="2" t="s">
        <v>55</v>
      </c>
      <c r="L57" s="2" t="s">
        <v>60</v>
      </c>
      <c r="M57" s="2">
        <v>3</v>
      </c>
      <c r="O57" s="2" t="s">
        <v>55</v>
      </c>
      <c r="P57" s="2">
        <v>35</v>
      </c>
    </row>
    <row r="58" spans="2:16" ht="21" x14ac:dyDescent="0.35">
      <c r="B58" s="1">
        <v>44</v>
      </c>
      <c r="D58" s="17"/>
      <c r="E58" s="5" t="s">
        <v>2</v>
      </c>
      <c r="F58" s="4">
        <f>F56-F57</f>
        <v>19</v>
      </c>
      <c r="I58" s="2">
        <f>I57+4</f>
        <v>36</v>
      </c>
      <c r="J58" s="2">
        <f t="shared" ref="J58:J60" si="2">I59-1</f>
        <v>39</v>
      </c>
      <c r="K58" s="2" t="s">
        <v>56</v>
      </c>
      <c r="L58" s="2" t="s">
        <v>61</v>
      </c>
      <c r="M58" s="2">
        <v>9</v>
      </c>
      <c r="O58" s="2" t="s">
        <v>56</v>
      </c>
      <c r="P58" s="2">
        <v>39</v>
      </c>
    </row>
    <row r="59" spans="2:16" ht="21" x14ac:dyDescent="0.3">
      <c r="B59" s="1">
        <v>42</v>
      </c>
      <c r="E59" s="5" t="s">
        <v>3</v>
      </c>
      <c r="F59" s="4">
        <v>5</v>
      </c>
      <c r="I59" s="2">
        <f t="shared" ref="I59:I61" si="3">I58+4</f>
        <v>40</v>
      </c>
      <c r="J59" s="2">
        <f t="shared" si="2"/>
        <v>43</v>
      </c>
      <c r="K59" s="2" t="s">
        <v>57</v>
      </c>
      <c r="L59" s="2" t="s">
        <v>62</v>
      </c>
      <c r="M59" s="2">
        <v>8</v>
      </c>
      <c r="O59" s="2" t="s">
        <v>57</v>
      </c>
      <c r="P59" s="2">
        <v>43</v>
      </c>
    </row>
    <row r="60" spans="2:16" ht="21" x14ac:dyDescent="0.3">
      <c r="B60" s="1">
        <v>37</v>
      </c>
      <c r="E60" s="5" t="s">
        <v>15</v>
      </c>
      <c r="F60" s="4">
        <f>F58/F59</f>
        <v>3.8</v>
      </c>
      <c r="I60" s="2">
        <f t="shared" si="3"/>
        <v>44</v>
      </c>
      <c r="J60" s="2">
        <f t="shared" si="2"/>
        <v>47</v>
      </c>
      <c r="K60" s="2" t="s">
        <v>58</v>
      </c>
      <c r="L60" s="2" t="s">
        <v>63</v>
      </c>
      <c r="M60" s="2">
        <v>3</v>
      </c>
      <c r="O60" s="2" t="s">
        <v>58</v>
      </c>
      <c r="P60" s="2">
        <v>47</v>
      </c>
    </row>
    <row r="61" spans="2:16" ht="18" x14ac:dyDescent="0.3">
      <c r="B61" s="18">
        <v>38</v>
      </c>
      <c r="E61" s="21" t="s">
        <v>54</v>
      </c>
      <c r="F61" s="22"/>
      <c r="I61" s="2">
        <f t="shared" si="3"/>
        <v>48</v>
      </c>
      <c r="J61" s="2">
        <v>51</v>
      </c>
      <c r="K61" s="2" t="s">
        <v>59</v>
      </c>
      <c r="L61" s="2" t="s">
        <v>64</v>
      </c>
      <c r="M61" s="2">
        <v>1</v>
      </c>
      <c r="O61" s="2" t="s">
        <v>59</v>
      </c>
      <c r="P61" s="2">
        <v>51</v>
      </c>
    </row>
    <row r="62" spans="2:16" ht="18" x14ac:dyDescent="0.3">
      <c r="B62" s="18">
        <v>36</v>
      </c>
      <c r="L62" s="19" t="s">
        <v>52</v>
      </c>
      <c r="M62" s="19">
        <f>SUM(M57:M61)</f>
        <v>24</v>
      </c>
    </row>
    <row r="63" spans="2:16" ht="18" x14ac:dyDescent="0.3">
      <c r="B63" s="18">
        <v>39</v>
      </c>
    </row>
    <row r="64" spans="2:16" ht="18.600000000000001" thickBot="1" x14ac:dyDescent="0.35">
      <c r="B64" s="18">
        <v>44</v>
      </c>
    </row>
    <row r="65" spans="2:10" ht="18" x14ac:dyDescent="0.3">
      <c r="B65" s="18">
        <v>43</v>
      </c>
      <c r="I65" s="13" t="s">
        <v>65</v>
      </c>
      <c r="J65" s="13" t="s">
        <v>50</v>
      </c>
    </row>
    <row r="66" spans="2:10" ht="18" x14ac:dyDescent="0.3">
      <c r="B66" s="18">
        <v>40</v>
      </c>
      <c r="I66" s="10">
        <v>35</v>
      </c>
      <c r="J66" s="11">
        <v>3</v>
      </c>
    </row>
    <row r="67" spans="2:10" ht="18" x14ac:dyDescent="0.3">
      <c r="B67" s="18">
        <v>40</v>
      </c>
      <c r="I67" s="10">
        <v>39</v>
      </c>
      <c r="J67" s="11">
        <v>9</v>
      </c>
    </row>
    <row r="68" spans="2:10" ht="18" x14ac:dyDescent="0.3">
      <c r="B68" s="18">
        <v>32</v>
      </c>
      <c r="I68" s="10">
        <v>43</v>
      </c>
      <c r="J68" s="11">
        <v>8</v>
      </c>
    </row>
    <row r="69" spans="2:10" ht="18" x14ac:dyDescent="0.3">
      <c r="B69" s="18">
        <v>39</v>
      </c>
      <c r="I69" s="10">
        <v>47</v>
      </c>
      <c r="J69" s="11">
        <v>3</v>
      </c>
    </row>
    <row r="70" spans="2:10" ht="18" x14ac:dyDescent="0.3">
      <c r="B70" s="18">
        <v>41</v>
      </c>
      <c r="I70" s="10">
        <v>51</v>
      </c>
      <c r="J70" s="11">
        <v>1</v>
      </c>
    </row>
    <row r="71" spans="2:10" ht="18.600000000000001" thickBot="1" x14ac:dyDescent="0.35">
      <c r="B71" s="18">
        <v>38</v>
      </c>
      <c r="I71" s="12" t="s">
        <v>51</v>
      </c>
      <c r="J71" s="12">
        <v>0</v>
      </c>
    </row>
    <row r="72" spans="2:10" ht="18" x14ac:dyDescent="0.3">
      <c r="B72" s="18">
        <v>42</v>
      </c>
    </row>
    <row r="73" spans="2:10" ht="18" x14ac:dyDescent="0.3">
      <c r="B73" s="18">
        <v>39</v>
      </c>
    </row>
    <row r="74" spans="2:10" ht="18" x14ac:dyDescent="0.3">
      <c r="B74" s="18">
        <v>40</v>
      </c>
    </row>
    <row r="75" spans="2:10" ht="18" x14ac:dyDescent="0.3">
      <c r="B75" s="18">
        <v>46</v>
      </c>
    </row>
    <row r="76" spans="2:10" ht="18" x14ac:dyDescent="0.3">
      <c r="B76" s="18">
        <v>37</v>
      </c>
    </row>
    <row r="77" spans="2:10" ht="18" x14ac:dyDescent="0.3">
      <c r="B77" s="18">
        <v>35</v>
      </c>
    </row>
    <row r="78" spans="2:10" ht="18" x14ac:dyDescent="0.3">
      <c r="B78" s="18">
        <v>41</v>
      </c>
    </row>
    <row r="79" spans="2:10" ht="18" x14ac:dyDescent="0.3">
      <c r="B79" s="18">
        <v>39</v>
      </c>
    </row>
    <row r="95" spans="2:16" ht="18" x14ac:dyDescent="0.3">
      <c r="B95" s="9" t="s">
        <v>53</v>
      </c>
    </row>
    <row r="96" spans="2:16" ht="21" x14ac:dyDescent="0.3">
      <c r="B96" s="1">
        <v>507</v>
      </c>
      <c r="E96" s="5" t="s">
        <v>0</v>
      </c>
      <c r="F96" s="4">
        <f>MAX(B96:B125)</f>
        <v>514</v>
      </c>
      <c r="I96" s="6" t="s">
        <v>5</v>
      </c>
      <c r="J96" s="6" t="s">
        <v>6</v>
      </c>
      <c r="K96" s="6" t="s">
        <v>75</v>
      </c>
      <c r="L96" s="6" t="s">
        <v>42</v>
      </c>
      <c r="M96" s="6" t="s">
        <v>50</v>
      </c>
      <c r="O96" s="6" t="s">
        <v>75</v>
      </c>
      <c r="P96" s="20" t="s">
        <v>65</v>
      </c>
    </row>
    <row r="97" spans="2:16" ht="21" x14ac:dyDescent="0.3">
      <c r="B97" s="1">
        <v>389</v>
      </c>
      <c r="E97" s="5" t="s">
        <v>1</v>
      </c>
      <c r="F97" s="4">
        <f>MIN(B96:B125)</f>
        <v>291</v>
      </c>
      <c r="I97" s="2">
        <f>F97</f>
        <v>291</v>
      </c>
      <c r="J97" s="2">
        <f>I98-1</f>
        <v>318</v>
      </c>
      <c r="K97" s="2" t="s">
        <v>67</v>
      </c>
      <c r="L97" s="2" t="s">
        <v>76</v>
      </c>
      <c r="M97" s="2">
        <v>5</v>
      </c>
      <c r="O97" s="2" t="s">
        <v>67</v>
      </c>
      <c r="P97" s="2">
        <v>318</v>
      </c>
    </row>
    <row r="98" spans="2:16" ht="21" x14ac:dyDescent="0.3">
      <c r="B98" s="1">
        <v>305</v>
      </c>
      <c r="E98" s="5" t="s">
        <v>2</v>
      </c>
      <c r="F98" s="4">
        <f>F96-F97</f>
        <v>223</v>
      </c>
      <c r="I98" s="2">
        <f>I97+28</f>
        <v>319</v>
      </c>
      <c r="J98" s="2">
        <f t="shared" ref="J98:J103" si="4">I99-1</f>
        <v>346</v>
      </c>
      <c r="K98" s="2" t="s">
        <v>68</v>
      </c>
      <c r="L98" s="2" t="s">
        <v>77</v>
      </c>
      <c r="M98" s="2">
        <v>4</v>
      </c>
      <c r="O98" s="2" t="s">
        <v>68</v>
      </c>
      <c r="P98" s="2">
        <v>346</v>
      </c>
    </row>
    <row r="99" spans="2:16" ht="21" x14ac:dyDescent="0.3">
      <c r="B99" s="1">
        <v>291</v>
      </c>
      <c r="E99" s="5" t="s">
        <v>3</v>
      </c>
      <c r="F99" s="4">
        <v>8</v>
      </c>
      <c r="I99" s="2">
        <f t="shared" ref="I99:I104" si="5">I98+28</f>
        <v>347</v>
      </c>
      <c r="J99" s="2">
        <f t="shared" si="4"/>
        <v>374</v>
      </c>
      <c r="K99" s="2" t="s">
        <v>69</v>
      </c>
      <c r="L99" s="2" t="s">
        <v>78</v>
      </c>
      <c r="M99" s="2">
        <v>3</v>
      </c>
      <c r="O99" s="2" t="s">
        <v>69</v>
      </c>
      <c r="P99" s="2">
        <v>374</v>
      </c>
    </row>
    <row r="100" spans="2:16" ht="21" x14ac:dyDescent="0.3">
      <c r="B100" s="1">
        <v>336</v>
      </c>
      <c r="E100" s="5" t="s">
        <v>15</v>
      </c>
      <c r="F100" s="4">
        <f>F98/F99</f>
        <v>27.875</v>
      </c>
      <c r="I100" s="2">
        <f t="shared" si="5"/>
        <v>375</v>
      </c>
      <c r="J100" s="2">
        <f t="shared" si="4"/>
        <v>402</v>
      </c>
      <c r="K100" s="2" t="s">
        <v>70</v>
      </c>
      <c r="L100" s="2" t="s">
        <v>79</v>
      </c>
      <c r="M100" s="2">
        <v>5</v>
      </c>
      <c r="O100" s="2" t="s">
        <v>70</v>
      </c>
      <c r="P100" s="2">
        <v>402</v>
      </c>
    </row>
    <row r="101" spans="2:16" ht="18" x14ac:dyDescent="0.3">
      <c r="B101" s="18">
        <v>310</v>
      </c>
      <c r="E101" s="21" t="s">
        <v>66</v>
      </c>
      <c r="F101" s="22"/>
      <c r="I101" s="2">
        <f t="shared" si="5"/>
        <v>403</v>
      </c>
      <c r="J101" s="2">
        <f t="shared" si="4"/>
        <v>430</v>
      </c>
      <c r="K101" s="2" t="s">
        <v>71</v>
      </c>
      <c r="L101" s="2" t="s">
        <v>80</v>
      </c>
      <c r="M101" s="2">
        <v>6</v>
      </c>
      <c r="O101" s="2" t="s">
        <v>71</v>
      </c>
      <c r="P101" s="2">
        <v>430</v>
      </c>
    </row>
    <row r="102" spans="2:16" ht="18" x14ac:dyDescent="0.3">
      <c r="B102" s="18">
        <v>514</v>
      </c>
      <c r="I102" s="2">
        <f t="shared" si="5"/>
        <v>431</v>
      </c>
      <c r="J102" s="2">
        <f t="shared" si="4"/>
        <v>458</v>
      </c>
      <c r="K102" s="2" t="s">
        <v>72</v>
      </c>
      <c r="L102" s="2" t="s">
        <v>81</v>
      </c>
      <c r="M102" s="2">
        <v>4</v>
      </c>
      <c r="O102" s="2" t="s">
        <v>72</v>
      </c>
      <c r="P102" s="2">
        <v>458</v>
      </c>
    </row>
    <row r="103" spans="2:16" ht="18" x14ac:dyDescent="0.3">
      <c r="B103" s="18">
        <v>442</v>
      </c>
      <c r="I103" s="2">
        <f t="shared" si="5"/>
        <v>459</v>
      </c>
      <c r="J103" s="2">
        <f t="shared" si="4"/>
        <v>486</v>
      </c>
      <c r="K103" s="2" t="s">
        <v>73</v>
      </c>
      <c r="L103" s="2" t="s">
        <v>82</v>
      </c>
      <c r="M103" s="2">
        <v>1</v>
      </c>
      <c r="O103" s="2" t="s">
        <v>73</v>
      </c>
      <c r="P103" s="2">
        <v>486</v>
      </c>
    </row>
    <row r="104" spans="2:16" ht="18" x14ac:dyDescent="0.3">
      <c r="B104" s="18">
        <v>373</v>
      </c>
      <c r="I104" s="2">
        <f t="shared" si="5"/>
        <v>487</v>
      </c>
      <c r="J104" s="2">
        <v>514</v>
      </c>
      <c r="K104" s="2" t="s">
        <v>74</v>
      </c>
      <c r="L104" s="2" t="s">
        <v>83</v>
      </c>
      <c r="M104" s="2">
        <v>2</v>
      </c>
      <c r="O104" s="2" t="s">
        <v>74</v>
      </c>
      <c r="P104" s="2">
        <v>514</v>
      </c>
    </row>
    <row r="105" spans="2:16" ht="18" x14ac:dyDescent="0.3">
      <c r="B105" s="18">
        <v>428</v>
      </c>
      <c r="L105" s="19" t="s">
        <v>52</v>
      </c>
      <c r="M105" s="19">
        <f>SUM(M97:M104)</f>
        <v>30</v>
      </c>
    </row>
    <row r="106" spans="2:16" ht="18" x14ac:dyDescent="0.3">
      <c r="B106" s="18">
        <v>387</v>
      </c>
    </row>
    <row r="107" spans="2:16" ht="18" x14ac:dyDescent="0.3">
      <c r="B107" s="18">
        <v>454</v>
      </c>
    </row>
    <row r="108" spans="2:16" ht="18.600000000000001" thickBot="1" x14ac:dyDescent="0.35">
      <c r="B108" s="18">
        <v>323</v>
      </c>
      <c r="I108" s="14"/>
      <c r="J108" s="14"/>
    </row>
    <row r="109" spans="2:16" ht="18" x14ac:dyDescent="0.3">
      <c r="B109" s="18">
        <v>441</v>
      </c>
      <c r="I109" s="13" t="s">
        <v>65</v>
      </c>
      <c r="J109" s="13" t="s">
        <v>50</v>
      </c>
    </row>
    <row r="110" spans="2:16" ht="18" x14ac:dyDescent="0.3">
      <c r="B110" s="18">
        <v>388</v>
      </c>
      <c r="I110" s="10">
        <v>318</v>
      </c>
      <c r="J110" s="11">
        <v>5</v>
      </c>
    </row>
    <row r="111" spans="2:16" ht="18" x14ac:dyDescent="0.3">
      <c r="B111" s="18">
        <v>426</v>
      </c>
      <c r="I111" s="10">
        <v>346</v>
      </c>
      <c r="J111" s="11">
        <v>4</v>
      </c>
    </row>
    <row r="112" spans="2:16" ht="18" x14ac:dyDescent="0.3">
      <c r="B112" s="18">
        <v>411</v>
      </c>
      <c r="I112" s="10">
        <v>374</v>
      </c>
      <c r="J112" s="11">
        <v>3</v>
      </c>
    </row>
    <row r="113" spans="2:10" ht="18" x14ac:dyDescent="0.3">
      <c r="B113" s="18">
        <v>382</v>
      </c>
      <c r="I113" s="10">
        <v>402</v>
      </c>
      <c r="J113" s="11">
        <v>5</v>
      </c>
    </row>
    <row r="114" spans="2:10" ht="18" x14ac:dyDescent="0.3">
      <c r="B114" s="18">
        <v>320</v>
      </c>
      <c r="I114" s="10">
        <v>430</v>
      </c>
      <c r="J114" s="11">
        <v>6</v>
      </c>
    </row>
    <row r="115" spans="2:10" ht="18" x14ac:dyDescent="0.3">
      <c r="B115" s="18">
        <v>450</v>
      </c>
      <c r="I115" s="10">
        <v>458</v>
      </c>
      <c r="J115" s="11">
        <v>4</v>
      </c>
    </row>
    <row r="116" spans="2:10" ht="18" x14ac:dyDescent="0.3">
      <c r="B116" s="18">
        <v>309</v>
      </c>
      <c r="I116" s="10">
        <v>486</v>
      </c>
      <c r="J116" s="11">
        <v>1</v>
      </c>
    </row>
    <row r="117" spans="2:10" ht="18" x14ac:dyDescent="0.3">
      <c r="B117" s="18">
        <v>416</v>
      </c>
      <c r="I117" s="10">
        <v>514</v>
      </c>
      <c r="J117" s="11">
        <v>2</v>
      </c>
    </row>
    <row r="118" spans="2:10" ht="18.600000000000001" thickBot="1" x14ac:dyDescent="0.35">
      <c r="B118" s="18">
        <v>359</v>
      </c>
      <c r="I118" s="12" t="s">
        <v>51</v>
      </c>
      <c r="J118" s="12">
        <v>0</v>
      </c>
    </row>
    <row r="119" spans="2:10" ht="18" x14ac:dyDescent="0.3">
      <c r="B119" s="18">
        <v>388</v>
      </c>
    </row>
    <row r="120" spans="2:10" ht="18" x14ac:dyDescent="0.3">
      <c r="B120" s="18">
        <v>307</v>
      </c>
    </row>
    <row r="121" spans="2:10" ht="18" x14ac:dyDescent="0.3">
      <c r="B121" s="18">
        <v>337</v>
      </c>
    </row>
    <row r="122" spans="2:10" ht="18" x14ac:dyDescent="0.3">
      <c r="B122" s="18">
        <v>469</v>
      </c>
    </row>
    <row r="123" spans="2:10" ht="18" x14ac:dyDescent="0.3">
      <c r="B123" s="18">
        <v>351</v>
      </c>
    </row>
    <row r="124" spans="2:10" ht="18" x14ac:dyDescent="0.3">
      <c r="B124" s="18">
        <v>422</v>
      </c>
    </row>
    <row r="125" spans="2:10" ht="18" x14ac:dyDescent="0.3">
      <c r="B125" s="18">
        <v>413</v>
      </c>
    </row>
  </sheetData>
  <sortState ref="I110:I117">
    <sortCondition ref="I110"/>
  </sortState>
  <dataConsolidate/>
  <mergeCells count="3">
    <mergeCell ref="E23:F23"/>
    <mergeCell ref="E61:F61"/>
    <mergeCell ref="E101:F10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Ali</dc:creator>
  <cp:lastModifiedBy>Mohamed Ali</cp:lastModifiedBy>
  <dcterms:created xsi:type="dcterms:W3CDTF">2025-08-26T12:16:44Z</dcterms:created>
  <dcterms:modified xsi:type="dcterms:W3CDTF">2025-09-05T12:52:21Z</dcterms:modified>
</cp:coreProperties>
</file>